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МагнитЭнерго\РЕАЛИЗАЦИЯ\Полезный отпуск_инфо для сайта\"/>
    </mc:Choice>
  </mc:AlternateContent>
  <bookViews>
    <workbookView xWindow="0" yWindow="0" windowWidth="28800" windowHeight="11700" activeTab="2"/>
  </bookViews>
  <sheets>
    <sheet name="январь" sheetId="2" r:id="rId1"/>
    <sheet name="февраль" sheetId="3" r:id="rId2"/>
    <sheet name="март" sheetId="5" r:id="rId3"/>
  </sheets>
  <calcPr calcId="162913"/>
</workbook>
</file>

<file path=xl/calcChain.xml><?xml version="1.0" encoding="utf-8"?>
<calcChain xmlns="http://schemas.openxmlformats.org/spreadsheetml/2006/main">
  <c r="G217" i="5" l="1"/>
  <c r="G218" i="5"/>
  <c r="B210" i="5"/>
  <c r="G206" i="5"/>
  <c r="G204" i="5"/>
  <c r="L195" i="5"/>
  <c r="G195" i="5"/>
  <c r="L203" i="5"/>
  <c r="L193" i="5"/>
  <c r="G193" i="5"/>
  <c r="L192" i="5"/>
  <c r="G192" i="5"/>
  <c r="G191" i="5"/>
  <c r="G190" i="5"/>
  <c r="G189" i="5"/>
  <c r="L188" i="5"/>
  <c r="G188" i="5"/>
  <c r="L187" i="5"/>
  <c r="G187" i="5"/>
  <c r="L184" i="5"/>
  <c r="G184" i="5"/>
  <c r="L176" i="5"/>
  <c r="G174" i="5"/>
  <c r="G175" i="5" s="1"/>
  <c r="L173" i="5"/>
  <c r="L161" i="5"/>
  <c r="G161" i="5"/>
  <c r="L154" i="5"/>
  <c r="G154" i="5"/>
  <c r="L153" i="5"/>
  <c r="G153" i="5"/>
  <c r="G152" i="5"/>
  <c r="L151" i="5"/>
  <c r="G134" i="5"/>
  <c r="G135" i="5"/>
  <c r="G128" i="5"/>
  <c r="G126" i="5"/>
  <c r="L126" i="5"/>
  <c r="L125" i="5"/>
  <c r="L124" i="5"/>
  <c r="G124" i="5"/>
  <c r="G122" i="5"/>
  <c r="G118" i="5"/>
  <c r="L100" i="5"/>
  <c r="G97" i="5"/>
  <c r="G87" i="5"/>
  <c r="G81" i="5"/>
  <c r="G80" i="5"/>
  <c r="G77" i="5"/>
  <c r="G71" i="5"/>
  <c r="L67" i="5"/>
  <c r="L63" i="5"/>
  <c r="G62" i="5"/>
  <c r="G63" i="5" s="1"/>
  <c r="L59" i="5"/>
  <c r="G58" i="5"/>
  <c r="G59" i="5" s="1"/>
  <c r="G50" i="5"/>
  <c r="G40" i="5"/>
  <c r="G41" i="5" s="1"/>
  <c r="L39" i="5"/>
  <c r="G38" i="5"/>
  <c r="G36" i="5"/>
  <c r="G32" i="5"/>
  <c r="G33" i="5" s="1"/>
  <c r="L25" i="5"/>
  <c r="L24" i="5"/>
  <c r="G21" i="5"/>
  <c r="G17" i="5"/>
  <c r="L17" i="5"/>
  <c r="L15" i="5"/>
  <c r="G11" i="5"/>
  <c r="L62" i="5" l="1"/>
  <c r="L68" i="5"/>
  <c r="L152" i="5"/>
  <c r="L155" i="5"/>
  <c r="L172" i="5"/>
  <c r="L190" i="5"/>
  <c r="L40" i="5"/>
  <c r="L55" i="5"/>
  <c r="L87" i="5"/>
  <c r="L77" i="5"/>
  <c r="L121" i="5"/>
  <c r="L78" i="5"/>
  <c r="L189" i="5"/>
  <c r="L99" i="5"/>
  <c r="L122" i="5"/>
  <c r="L93" i="5"/>
  <c r="L128" i="5"/>
  <c r="G95" i="5"/>
  <c r="L38" i="5"/>
  <c r="L16" i="5"/>
  <c r="G26" i="5"/>
  <c r="L27" i="5"/>
  <c r="G27" i="5"/>
  <c r="L92" i="5"/>
  <c r="G89" i="5"/>
  <c r="L82" i="5"/>
  <c r="L89" i="5"/>
  <c r="G9" i="5"/>
  <c r="G10" i="5" s="1"/>
  <c r="G42" i="5"/>
  <c r="L13" i="5"/>
  <c r="G13" i="5"/>
  <c r="L34" i="5"/>
  <c r="G34" i="5"/>
  <c r="G35" i="5" s="1"/>
  <c r="L54" i="5"/>
  <c r="G54" i="5"/>
  <c r="G60" i="5"/>
  <c r="G61" i="5" s="1"/>
  <c r="L11" i="5"/>
  <c r="L32" i="5"/>
  <c r="L33" i="5" s="1"/>
  <c r="L43" i="5"/>
  <c r="G76" i="5"/>
  <c r="G75" i="5"/>
  <c r="F219" i="5"/>
  <c r="L35" i="5"/>
  <c r="L41" i="5"/>
  <c r="L72" i="5"/>
  <c r="G72" i="5"/>
  <c r="G22" i="5"/>
  <c r="L22" i="5"/>
  <c r="G111" i="5"/>
  <c r="L26" i="5"/>
  <c r="L23" i="5"/>
  <c r="L21" i="5"/>
  <c r="L56" i="5"/>
  <c r="L112" i="5"/>
  <c r="G112" i="5"/>
  <c r="L129" i="5"/>
  <c r="G129" i="5"/>
  <c r="G43" i="5"/>
  <c r="G48" i="5"/>
  <c r="G49" i="5" s="1"/>
  <c r="L50" i="5"/>
  <c r="L61" i="5"/>
  <c r="L69" i="5"/>
  <c r="G103" i="5"/>
  <c r="L110" i="5"/>
  <c r="L109" i="5"/>
  <c r="C219" i="5"/>
  <c r="L73" i="5"/>
  <c r="G73" i="5"/>
  <c r="G104" i="5"/>
  <c r="G15" i="5"/>
  <c r="G23" i="5"/>
  <c r="L49" i="5"/>
  <c r="L58" i="5"/>
  <c r="G24" i="5"/>
  <c r="G39" i="5"/>
  <c r="L138" i="5"/>
  <c r="G138" i="5"/>
  <c r="G7" i="5"/>
  <c r="G16" i="5"/>
  <c r="G25" i="5"/>
  <c r="L37" i="5"/>
  <c r="G64" i="5"/>
  <c r="G107" i="5"/>
  <c r="L194" i="5"/>
  <c r="G194" i="5"/>
  <c r="L53" i="5"/>
  <c r="L79" i="5"/>
  <c r="G79" i="5"/>
  <c r="L105" i="5"/>
  <c r="G106" i="5"/>
  <c r="L139" i="5"/>
  <c r="G69" i="5"/>
  <c r="L71" i="5"/>
  <c r="G82" i="5"/>
  <c r="L119" i="5"/>
  <c r="L118" i="5"/>
  <c r="L167" i="5"/>
  <c r="G167" i="5"/>
  <c r="L186" i="5"/>
  <c r="L81" i="5"/>
  <c r="G137" i="5"/>
  <c r="G158" i="5"/>
  <c r="L185" i="5"/>
  <c r="L120" i="5"/>
  <c r="G120" i="5"/>
  <c r="G133" i="5"/>
  <c r="G140" i="5"/>
  <c r="L140" i="5"/>
  <c r="L198" i="5"/>
  <c r="L200" i="5"/>
  <c r="L156" i="5"/>
  <c r="G157" i="5"/>
  <c r="L166" i="5"/>
  <c r="G166" i="5"/>
  <c r="L191" i="5"/>
  <c r="G53" i="5"/>
  <c r="G55" i="5"/>
  <c r="L97" i="5"/>
  <c r="G131" i="5"/>
  <c r="G139" i="5"/>
  <c r="G160" i="5"/>
  <c r="G56" i="5"/>
  <c r="G136" i="5"/>
  <c r="G78" i="5"/>
  <c r="G93" i="5"/>
  <c r="G99" i="5"/>
  <c r="G100" i="5" s="1"/>
  <c r="G119" i="5"/>
  <c r="G130" i="5"/>
  <c r="G183" i="5"/>
  <c r="G203" i="5"/>
  <c r="G113" i="5"/>
  <c r="G114" i="5" s="1"/>
  <c r="L115" i="5"/>
  <c r="G121" i="5"/>
  <c r="L123" i="5"/>
  <c r="G123" i="5"/>
  <c r="G168" i="5"/>
  <c r="G169" i="5" s="1"/>
  <c r="G186" i="5"/>
  <c r="L204" i="5"/>
  <c r="G109" i="5"/>
  <c r="G110" i="5"/>
  <c r="L137" i="5"/>
  <c r="G141" i="5"/>
  <c r="L162" i="5"/>
  <c r="G162" i="5"/>
  <c r="G67" i="5"/>
  <c r="G68" i="5" s="1"/>
  <c r="L106" i="5"/>
  <c r="G115" i="5"/>
  <c r="G132" i="5"/>
  <c r="L159" i="5"/>
  <c r="G170" i="5"/>
  <c r="G171" i="5" s="1"/>
  <c r="G185" i="5"/>
  <c r="L135" i="5"/>
  <c r="L136" i="5"/>
  <c r="L206" i="5"/>
  <c r="G125" i="5"/>
  <c r="G182" i="5"/>
  <c r="G198" i="5"/>
  <c r="G200" i="5"/>
  <c r="G105" i="5"/>
  <c r="G151" i="5"/>
  <c r="G155" i="5"/>
  <c r="G156" i="5" s="1"/>
  <c r="G176" i="5"/>
  <c r="G159" i="5"/>
  <c r="G172" i="5"/>
  <c r="G173" i="5" s="1"/>
  <c r="L183" i="5"/>
  <c r="L98" i="5" l="1"/>
  <c r="L170" i="5"/>
  <c r="L60" i="5"/>
  <c r="L131" i="5"/>
  <c r="L141" i="5"/>
  <c r="L65" i="5"/>
  <c r="G65" i="5"/>
  <c r="G102" i="5"/>
  <c r="G210" i="5"/>
  <c r="L202" i="5"/>
  <c r="G202" i="5"/>
  <c r="L218" i="5"/>
  <c r="L217" i="5"/>
  <c r="L132" i="5"/>
  <c r="L133" i="5"/>
  <c r="L64" i="5"/>
  <c r="L147" i="5"/>
  <c r="G147" i="5"/>
  <c r="L80" i="5"/>
  <c r="G37" i="5"/>
  <c r="G18" i="5"/>
  <c r="G101" i="5"/>
  <c r="L179" i="5"/>
  <c r="G179" i="5"/>
  <c r="L149" i="5"/>
  <c r="G149" i="5"/>
  <c r="L52" i="5"/>
  <c r="G52" i="5"/>
  <c r="L75" i="5"/>
  <c r="L76" i="5" s="1"/>
  <c r="L42" i="5"/>
  <c r="L36" i="5"/>
  <c r="L196" i="5"/>
  <c r="G196" i="5"/>
  <c r="G146" i="5"/>
  <c r="L146" i="5"/>
  <c r="L107" i="5"/>
  <c r="L108" i="5"/>
  <c r="G8" i="5"/>
  <c r="G201" i="5"/>
  <c r="L201" i="5"/>
  <c r="L178" i="5"/>
  <c r="G178" i="5"/>
  <c r="G108" i="5"/>
  <c r="L116" i="5"/>
  <c r="G116" i="5"/>
  <c r="H219" i="5"/>
  <c r="L7" i="5"/>
  <c r="L143" i="5"/>
  <c r="G143" i="5"/>
  <c r="L48" i="5"/>
  <c r="L85" i="5"/>
  <c r="G85" i="5"/>
  <c r="L91" i="5"/>
  <c r="G91" i="5"/>
  <c r="L95" i="5"/>
  <c r="L96" i="5"/>
  <c r="L180" i="5"/>
  <c r="G180" i="5"/>
  <c r="L9" i="5"/>
  <c r="L10" i="5" s="1"/>
  <c r="L31" i="5"/>
  <c r="G31" i="5"/>
  <c r="L181" i="5"/>
  <c r="G181" i="5"/>
  <c r="L102" i="5"/>
  <c r="L57" i="5"/>
  <c r="G57" i="5"/>
  <c r="L111" i="5"/>
  <c r="G96" i="5"/>
  <c r="L165" i="5"/>
  <c r="G165" i="5"/>
  <c r="L168" i="5"/>
  <c r="L169" i="5"/>
  <c r="L103" i="5"/>
  <c r="L104" i="5"/>
  <c r="L163" i="5"/>
  <c r="G163" i="5"/>
  <c r="L208" i="5"/>
  <c r="G208" i="5"/>
  <c r="L145" i="5"/>
  <c r="G145" i="5"/>
  <c r="L199" i="5"/>
  <c r="G199" i="5"/>
  <c r="L171" i="5"/>
  <c r="G92" i="5"/>
  <c r="L94" i="5"/>
  <c r="G94" i="5"/>
  <c r="L205" i="5"/>
  <c r="G205" i="5"/>
  <c r="L114" i="5"/>
  <c r="L113" i="5"/>
  <c r="L134" i="5"/>
  <c r="D219" i="5"/>
  <c r="L44" i="5"/>
  <c r="G44" i="5"/>
  <c r="L12" i="5"/>
  <c r="L88" i="5"/>
  <c r="G88" i="5"/>
  <c r="L28" i="5"/>
  <c r="G28" i="5"/>
  <c r="G12" i="5"/>
  <c r="L207" i="5"/>
  <c r="L19" i="5"/>
  <c r="G19" i="5"/>
  <c r="L74" i="5"/>
  <c r="G74" i="5"/>
  <c r="L160" i="5"/>
  <c r="L175" i="5"/>
  <c r="L174" i="5"/>
  <c r="L101" i="5"/>
  <c r="G150" i="5"/>
  <c r="L150" i="5"/>
  <c r="G45" i="5"/>
  <c r="L45" i="5"/>
  <c r="I219" i="5"/>
  <c r="L83" i="5"/>
  <c r="G83" i="5"/>
  <c r="L90" i="5"/>
  <c r="L29" i="5"/>
  <c r="G29" i="5"/>
  <c r="L210" i="5"/>
  <c r="K219" i="5"/>
  <c r="L18" i="5"/>
  <c r="E219" i="5"/>
  <c r="L157" i="5"/>
  <c r="L158" i="5"/>
  <c r="L86" i="5"/>
  <c r="G86" i="5"/>
  <c r="G207" i="5"/>
  <c r="L70" i="5"/>
  <c r="G70" i="5"/>
  <c r="L130" i="5"/>
  <c r="G144" i="5"/>
  <c r="L144" i="5"/>
  <c r="G98" i="5"/>
  <c r="L127" i="5"/>
  <c r="G127" i="5"/>
  <c r="L66" i="5"/>
  <c r="G66" i="5"/>
  <c r="L30" i="5"/>
  <c r="G30" i="5"/>
  <c r="G217" i="3"/>
  <c r="G218" i="3"/>
  <c r="L215" i="3"/>
  <c r="L213" i="3"/>
  <c r="L202" i="3"/>
  <c r="G202" i="3"/>
  <c r="G200" i="3"/>
  <c r="L200" i="3"/>
  <c r="L192" i="3"/>
  <c r="G192" i="3"/>
  <c r="G191" i="3"/>
  <c r="L190" i="3"/>
  <c r="G190" i="3"/>
  <c r="L189" i="3"/>
  <c r="G189" i="3"/>
  <c r="L188" i="3"/>
  <c r="G188" i="3"/>
  <c r="L187" i="3"/>
  <c r="G187" i="3"/>
  <c r="L186" i="3"/>
  <c r="G186" i="3"/>
  <c r="G184" i="3"/>
  <c r="L178" i="3"/>
  <c r="G172" i="3"/>
  <c r="G173" i="3" s="1"/>
  <c r="G168" i="3"/>
  <c r="G169" i="3" s="1"/>
  <c r="G159" i="3"/>
  <c r="G155" i="3"/>
  <c r="G156" i="3" s="1"/>
  <c r="L154" i="3"/>
  <c r="G154" i="3"/>
  <c r="G153" i="3"/>
  <c r="L152" i="3"/>
  <c r="G152" i="3"/>
  <c r="G151" i="3"/>
  <c r="G141" i="3"/>
  <c r="L140" i="3"/>
  <c r="L139" i="3"/>
  <c r="G138" i="3"/>
  <c r="L138" i="3"/>
  <c r="G132" i="3"/>
  <c r="L131" i="3"/>
  <c r="G131" i="3"/>
  <c r="L130" i="3"/>
  <c r="G125" i="3"/>
  <c r="L125" i="3"/>
  <c r="G120" i="3"/>
  <c r="G121" i="3"/>
  <c r="G116" i="3"/>
  <c r="G112" i="3"/>
  <c r="L111" i="3"/>
  <c r="G111" i="3"/>
  <c r="G104" i="3"/>
  <c r="L99" i="3"/>
  <c r="G99" i="3"/>
  <c r="G100" i="3" s="1"/>
  <c r="G97" i="3"/>
  <c r="G96" i="3"/>
  <c r="G95" i="3"/>
  <c r="G88" i="3"/>
  <c r="G77" i="3"/>
  <c r="G73" i="3"/>
  <c r="G72" i="3"/>
  <c r="G71" i="3"/>
  <c r="G69" i="3"/>
  <c r="L59" i="3"/>
  <c r="G58" i="3"/>
  <c r="G59" i="3" s="1"/>
  <c r="G40" i="3"/>
  <c r="G41" i="3" s="1"/>
  <c r="G36" i="3"/>
  <c r="G21" i="3"/>
  <c r="L15" i="3"/>
  <c r="G15" i="3"/>
  <c r="G13" i="3"/>
  <c r="L12" i="3"/>
  <c r="G7" i="3"/>
  <c r="J219" i="5" l="1"/>
  <c r="G90" i="5"/>
  <c r="G219" i="5"/>
  <c r="G215" i="5"/>
  <c r="L215" i="5"/>
  <c r="L209" i="5"/>
  <c r="G209" i="5"/>
  <c r="L117" i="5"/>
  <c r="G117" i="5"/>
  <c r="L51" i="5"/>
  <c r="L164" i="5"/>
  <c r="G164" i="5"/>
  <c r="G51" i="5"/>
  <c r="L219" i="5"/>
  <c r="L8" i="5"/>
  <c r="G20" i="5"/>
  <c r="L46" i="5"/>
  <c r="G46" i="5"/>
  <c r="L20" i="5"/>
  <c r="G142" i="5"/>
  <c r="L142" i="5"/>
  <c r="G211" i="5"/>
  <c r="L211" i="5"/>
  <c r="L216" i="5"/>
  <c r="G216" i="5"/>
  <c r="L177" i="5"/>
  <c r="G177" i="5"/>
  <c r="G148" i="5"/>
  <c r="L84" i="5"/>
  <c r="G84" i="5"/>
  <c r="L212" i="5"/>
  <c r="G212" i="5"/>
  <c r="L14" i="5"/>
  <c r="G14" i="5"/>
  <c r="L148" i="5"/>
  <c r="L214" i="5"/>
  <c r="G214" i="5"/>
  <c r="L197" i="5"/>
  <c r="G197" i="5"/>
  <c r="L153" i="3"/>
  <c r="L71" i="3"/>
  <c r="L96" i="3"/>
  <c r="L143" i="3"/>
  <c r="L191" i="3"/>
  <c r="L100" i="3"/>
  <c r="L39" i="3"/>
  <c r="L73" i="3"/>
  <c r="L77" i="3"/>
  <c r="L58" i="3"/>
  <c r="L13" i="3"/>
  <c r="L87" i="3"/>
  <c r="G160" i="3"/>
  <c r="C219" i="3"/>
  <c r="G119" i="3"/>
  <c r="L21" i="3"/>
  <c r="G34" i="3"/>
  <c r="G35" i="3" s="1"/>
  <c r="L64" i="3"/>
  <c r="G12" i="3"/>
  <c r="L11" i="3"/>
  <c r="L36" i="3"/>
  <c r="G67" i="3"/>
  <c r="G68" i="3" s="1"/>
  <c r="L137" i="3"/>
  <c r="G137" i="3"/>
  <c r="D219" i="3"/>
  <c r="G16" i="3"/>
  <c r="G17" i="3"/>
  <c r="G9" i="3"/>
  <c r="G10" i="3" s="1"/>
  <c r="L7" i="3"/>
  <c r="G122" i="3"/>
  <c r="L9" i="3"/>
  <c r="L10" i="3" s="1"/>
  <c r="L17" i="3"/>
  <c r="G76" i="3"/>
  <c r="F219" i="3"/>
  <c r="G8" i="3"/>
  <c r="G11" i="3"/>
  <c r="L61" i="3"/>
  <c r="L60" i="3"/>
  <c r="G39" i="3"/>
  <c r="L66" i="3"/>
  <c r="G66" i="3"/>
  <c r="L38" i="3"/>
  <c r="L95" i="3"/>
  <c r="G113" i="3"/>
  <c r="G114" i="3" s="1"/>
  <c r="L52" i="3"/>
  <c r="G52" i="3"/>
  <c r="G62" i="3"/>
  <c r="G63" i="3" s="1"/>
  <c r="L63" i="3"/>
  <c r="L69" i="3"/>
  <c r="L179" i="3"/>
  <c r="G179" i="3"/>
  <c r="L184" i="3"/>
  <c r="L183" i="3"/>
  <c r="L35" i="3"/>
  <c r="G38" i="3"/>
  <c r="L78" i="3"/>
  <c r="G80" i="3"/>
  <c r="G182" i="3"/>
  <c r="G75" i="3"/>
  <c r="L37" i="3"/>
  <c r="L41" i="3"/>
  <c r="L40" i="3"/>
  <c r="L72" i="3"/>
  <c r="G32" i="3"/>
  <c r="G33" i="3" s="1"/>
  <c r="L50" i="3"/>
  <c r="G110" i="3"/>
  <c r="G109" i="3"/>
  <c r="G89" i="3"/>
  <c r="G48" i="3"/>
  <c r="G49" i="3" s="1"/>
  <c r="G50" i="3"/>
  <c r="L70" i="3"/>
  <c r="L82" i="3"/>
  <c r="G82" i="3"/>
  <c r="G108" i="3"/>
  <c r="G107" i="3"/>
  <c r="L175" i="3"/>
  <c r="L194" i="3"/>
  <c r="G194" i="3"/>
  <c r="L113" i="3"/>
  <c r="L126" i="3"/>
  <c r="L167" i="3"/>
  <c r="G167" i="3"/>
  <c r="L174" i="3"/>
  <c r="G78" i="3"/>
  <c r="G87" i="3"/>
  <c r="G103" i="3"/>
  <c r="G105" i="3"/>
  <c r="L116" i="3"/>
  <c r="L209" i="3"/>
  <c r="G209" i="3"/>
  <c r="G133" i="3"/>
  <c r="G158" i="3"/>
  <c r="G70" i="3"/>
  <c r="L112" i="3"/>
  <c r="L114" i="3"/>
  <c r="L128" i="3"/>
  <c r="G140" i="3"/>
  <c r="L144" i="3"/>
  <c r="L180" i="3"/>
  <c r="G60" i="3"/>
  <c r="G61" i="3" s="1"/>
  <c r="G64" i="3"/>
  <c r="L81" i="3"/>
  <c r="L88" i="3"/>
  <c r="G81" i="3"/>
  <c r="L115" i="3"/>
  <c r="G115" i="3"/>
  <c r="L119" i="3"/>
  <c r="L207" i="3"/>
  <c r="G207" i="3"/>
  <c r="L97" i="3"/>
  <c r="L106" i="3"/>
  <c r="L149" i="3"/>
  <c r="G149" i="3"/>
  <c r="L182" i="3"/>
  <c r="L185" i="3"/>
  <c r="L133" i="3"/>
  <c r="L141" i="3"/>
  <c r="L151" i="3"/>
  <c r="L156" i="3"/>
  <c r="L159" i="3"/>
  <c r="L176" i="3"/>
  <c r="G178" i="3"/>
  <c r="G180" i="3"/>
  <c r="G185" i="3"/>
  <c r="G211" i="3"/>
  <c r="G118" i="3"/>
  <c r="G126" i="3"/>
  <c r="G128" i="3"/>
  <c r="G134" i="3"/>
  <c r="G174" i="3"/>
  <c r="G175" i="3" s="1"/>
  <c r="G193" i="3"/>
  <c r="G144" i="3"/>
  <c r="G106" i="3"/>
  <c r="G130" i="3"/>
  <c r="G136" i="3"/>
  <c r="G139" i="3"/>
  <c r="G157" i="3"/>
  <c r="L136" i="3"/>
  <c r="G213" i="3"/>
  <c r="G183" i="3"/>
  <c r="G143" i="3"/>
  <c r="G176" i="3"/>
  <c r="G215" i="3"/>
  <c r="C41" i="2"/>
  <c r="C40" i="2"/>
  <c r="G47" i="5" l="1"/>
  <c r="L47" i="5"/>
  <c r="G213" i="5"/>
  <c r="L213" i="5"/>
  <c r="L168" i="3"/>
  <c r="L169" i="3"/>
  <c r="L171" i="3"/>
  <c r="L172" i="3"/>
  <c r="L80" i="3"/>
  <c r="L132" i="3"/>
  <c r="L48" i="3"/>
  <c r="L53" i="3"/>
  <c r="G148" i="3"/>
  <c r="L8" i="3"/>
  <c r="L177" i="3"/>
  <c r="G177" i="3"/>
  <c r="L107" i="3"/>
  <c r="L108" i="3"/>
  <c r="G65" i="3"/>
  <c r="L65" i="3"/>
  <c r="L211" i="3"/>
  <c r="L94" i="3"/>
  <c r="G94" i="3"/>
  <c r="G37" i="3"/>
  <c r="G23" i="3"/>
  <c r="L25" i="3"/>
  <c r="L157" i="3"/>
  <c r="L158" i="3"/>
  <c r="L206" i="3"/>
  <c r="G206" i="3"/>
  <c r="L218" i="3"/>
  <c r="L217" i="3"/>
  <c r="L160" i="3"/>
  <c r="L165" i="3"/>
  <c r="G165" i="3"/>
  <c r="L203" i="3"/>
  <c r="G203" i="3"/>
  <c r="L163" i="3"/>
  <c r="G163" i="3"/>
  <c r="L147" i="3"/>
  <c r="G147" i="3"/>
  <c r="L210" i="3"/>
  <c r="G210" i="3"/>
  <c r="L205" i="3"/>
  <c r="G205" i="3"/>
  <c r="L199" i="3"/>
  <c r="L89" i="3"/>
  <c r="G91" i="3"/>
  <c r="L91" i="3"/>
  <c r="G214" i="3"/>
  <c r="G18" i="3"/>
  <c r="L122" i="3"/>
  <c r="L23" i="3"/>
  <c r="L142" i="3"/>
  <c r="G142" i="3"/>
  <c r="L214" i="3"/>
  <c r="L162" i="3"/>
  <c r="G162" i="3"/>
  <c r="L146" i="3"/>
  <c r="G146" i="3"/>
  <c r="L195" i="3"/>
  <c r="G195" i="3"/>
  <c r="L121" i="3"/>
  <c r="L120" i="3"/>
  <c r="L79" i="3"/>
  <c r="G79" i="3"/>
  <c r="L54" i="3"/>
  <c r="G54" i="3"/>
  <c r="L62" i="3"/>
  <c r="L123" i="3"/>
  <c r="G123" i="3"/>
  <c r="L42" i="3"/>
  <c r="G42" i="3"/>
  <c r="L148" i="3"/>
  <c r="G101" i="3"/>
  <c r="G102" i="3"/>
  <c r="L208" i="3"/>
  <c r="G208" i="3"/>
  <c r="L83" i="3"/>
  <c r="G83" i="3"/>
  <c r="L181" i="3"/>
  <c r="G181" i="3"/>
  <c r="L103" i="3"/>
  <c r="L104" i="3"/>
  <c r="L43" i="3"/>
  <c r="G43" i="3"/>
  <c r="L57" i="3"/>
  <c r="G57" i="3"/>
  <c r="L55" i="3"/>
  <c r="G55" i="3"/>
  <c r="G98" i="3"/>
  <c r="L34" i="3"/>
  <c r="L150" i="3"/>
  <c r="G150" i="3"/>
  <c r="L129" i="3"/>
  <c r="G129" i="3"/>
  <c r="G25" i="3"/>
  <c r="L93" i="3"/>
  <c r="G93" i="3"/>
  <c r="L201" i="3"/>
  <c r="G201" i="3"/>
  <c r="L118" i="3"/>
  <c r="L56" i="3"/>
  <c r="G56" i="3"/>
  <c r="L75" i="3"/>
  <c r="L76" i="3" s="1"/>
  <c r="L98" i="3"/>
  <c r="G14" i="3"/>
  <c r="L14" i="3"/>
  <c r="G117" i="3"/>
  <c r="L145" i="3"/>
  <c r="G145" i="3"/>
  <c r="L124" i="3"/>
  <c r="G124" i="3"/>
  <c r="L197" i="3"/>
  <c r="G197" i="3"/>
  <c r="L32" i="3"/>
  <c r="L33" i="3" s="1"/>
  <c r="G196" i="3"/>
  <c r="L196" i="3"/>
  <c r="L173" i="3"/>
  <c r="G74" i="3"/>
  <c r="L74" i="3"/>
  <c r="L90" i="3"/>
  <c r="L67" i="3"/>
  <c r="L68" i="3"/>
  <c r="L117" i="3"/>
  <c r="L26" i="3"/>
  <c r="G26" i="3"/>
  <c r="L20" i="3"/>
  <c r="G20" i="3"/>
  <c r="L204" i="3"/>
  <c r="G204" i="3"/>
  <c r="L166" i="3"/>
  <c r="G166" i="3"/>
  <c r="L161" i="3"/>
  <c r="G161" i="3"/>
  <c r="L105" i="3"/>
  <c r="L86" i="3"/>
  <c r="G86" i="3"/>
  <c r="L155" i="3"/>
  <c r="G24" i="3"/>
  <c r="L49" i="3"/>
  <c r="L16" i="3"/>
  <c r="L170" i="3"/>
  <c r="G170" i="3"/>
  <c r="G171" i="3" s="1"/>
  <c r="L92" i="3"/>
  <c r="G92" i="3"/>
  <c r="L198" i="3"/>
  <c r="G198" i="3"/>
  <c r="L193" i="3"/>
  <c r="L85" i="3"/>
  <c r="G85" i="3"/>
  <c r="L110" i="3"/>
  <c r="L109" i="3"/>
  <c r="G53" i="3"/>
  <c r="L24" i="3"/>
  <c r="I219" i="3"/>
  <c r="E219" i="3"/>
  <c r="G135" i="3"/>
  <c r="L22" i="3"/>
  <c r="C98" i="2"/>
  <c r="C97" i="2"/>
  <c r="L102" i="3" l="1"/>
  <c r="G90" i="3"/>
  <c r="K219" i="3"/>
  <c r="G219" i="3"/>
  <c r="L135" i="3"/>
  <c r="L134" i="3"/>
  <c r="L101" i="3"/>
  <c r="L44" i="3"/>
  <c r="G44" i="3"/>
  <c r="L18" i="3"/>
  <c r="H219" i="3"/>
  <c r="L27" i="3"/>
  <c r="G27" i="3"/>
  <c r="L84" i="3"/>
  <c r="G84" i="3"/>
  <c r="L19" i="3"/>
  <c r="G19" i="3"/>
  <c r="G30" i="3"/>
  <c r="L30" i="3"/>
  <c r="J219" i="3"/>
  <c r="L212" i="3"/>
  <c r="G212" i="3"/>
  <c r="G45" i="3"/>
  <c r="L45" i="3"/>
  <c r="G51" i="3"/>
  <c r="L127" i="3"/>
  <c r="G127" i="3"/>
  <c r="L164" i="3"/>
  <c r="G164" i="3"/>
  <c r="L28" i="3"/>
  <c r="G28" i="3"/>
  <c r="G22" i="3"/>
  <c r="L51" i="3"/>
  <c r="L216" i="3"/>
  <c r="G216" i="3"/>
  <c r="L29" i="3"/>
  <c r="G29" i="3"/>
  <c r="G199" i="3"/>
  <c r="C37" i="2"/>
  <c r="C36" i="2"/>
  <c r="L219" i="3" l="1"/>
  <c r="L31" i="3"/>
  <c r="G31" i="3"/>
  <c r="G46" i="3"/>
  <c r="L46" i="3"/>
  <c r="G217" i="2"/>
  <c r="G218" i="2"/>
  <c r="G197" i="2"/>
  <c r="L192" i="2"/>
  <c r="G192" i="2"/>
  <c r="L191" i="2"/>
  <c r="G191" i="2"/>
  <c r="L190" i="2"/>
  <c r="G190" i="2"/>
  <c r="L189" i="2"/>
  <c r="G189" i="2"/>
  <c r="L188" i="2"/>
  <c r="G188" i="2"/>
  <c r="L187" i="2"/>
  <c r="G187" i="2"/>
  <c r="L186" i="2"/>
  <c r="G186" i="2"/>
  <c r="G185" i="2"/>
  <c r="L182" i="2"/>
  <c r="G182" i="2"/>
  <c r="L181" i="2"/>
  <c r="G180" i="2"/>
  <c r="G178" i="2"/>
  <c r="G176" i="2"/>
  <c r="G172" i="2"/>
  <c r="G173" i="2" s="1"/>
  <c r="G168" i="2"/>
  <c r="G169" i="2" s="1"/>
  <c r="G167" i="2"/>
  <c r="L167" i="2"/>
  <c r="G159" i="2"/>
  <c r="G155" i="2"/>
  <c r="G156" i="2" s="1"/>
  <c r="L154" i="2"/>
  <c r="G154" i="2"/>
  <c r="L153" i="2"/>
  <c r="G153" i="2"/>
  <c r="L152" i="2"/>
  <c r="G152" i="2"/>
  <c r="G151" i="2"/>
  <c r="G143" i="2"/>
  <c r="L143" i="2"/>
  <c r="G141" i="2"/>
  <c r="G140" i="2"/>
  <c r="G132" i="2"/>
  <c r="L125" i="2"/>
  <c r="G125" i="2"/>
  <c r="G124" i="2"/>
  <c r="L124" i="2"/>
  <c r="G121" i="2"/>
  <c r="L120" i="2"/>
  <c r="G120" i="2"/>
  <c r="G113" i="2"/>
  <c r="G114" i="2" s="1"/>
  <c r="L112" i="2"/>
  <c r="G112" i="2"/>
  <c r="G99" i="2"/>
  <c r="G100" i="2" s="1"/>
  <c r="G96" i="2"/>
  <c r="G87" i="2"/>
  <c r="G85" i="2"/>
  <c r="G80" i="2"/>
  <c r="G81" i="2"/>
  <c r="L61" i="2"/>
  <c r="G36" i="2"/>
  <c r="L35" i="2"/>
  <c r="G34" i="2"/>
  <c r="G35" i="2" s="1"/>
  <c r="L21" i="2"/>
  <c r="G21" i="2"/>
  <c r="L19" i="2"/>
  <c r="G19" i="2"/>
  <c r="G18" i="2"/>
  <c r="L15" i="2"/>
  <c r="G11" i="2"/>
  <c r="D219" i="2"/>
  <c r="L47" i="3" l="1"/>
  <c r="G47" i="3"/>
  <c r="L100" i="2"/>
  <c r="L151" i="2"/>
  <c r="L183" i="2"/>
  <c r="L87" i="2"/>
  <c r="L81" i="2"/>
  <c r="L169" i="2"/>
  <c r="L40" i="2"/>
  <c r="L69" i="2"/>
  <c r="L18" i="2"/>
  <c r="G17" i="2"/>
  <c r="G16" i="2"/>
  <c r="L9" i="2"/>
  <c r="L10" i="2" s="1"/>
  <c r="L11" i="2"/>
  <c r="G32" i="2"/>
  <c r="G33" i="2" s="1"/>
  <c r="G39" i="2"/>
  <c r="L37" i="2"/>
  <c r="L36" i="2"/>
  <c r="L50" i="2"/>
  <c r="L34" i="2"/>
  <c r="G40" i="2"/>
  <c r="G41" i="2" s="1"/>
  <c r="L41" i="2"/>
  <c r="L49" i="2"/>
  <c r="G50" i="2"/>
  <c r="G7" i="2"/>
  <c r="L55" i="2"/>
  <c r="G55" i="2"/>
  <c r="C219" i="2"/>
  <c r="L83" i="2"/>
  <c r="G83" i="2"/>
  <c r="G110" i="2"/>
  <c r="G9" i="2"/>
  <c r="G10" i="2" s="1"/>
  <c r="G26" i="2"/>
  <c r="G37" i="2"/>
  <c r="G15" i="2"/>
  <c r="E219" i="2"/>
  <c r="L60" i="2"/>
  <c r="G60" i="2"/>
  <c r="G61" i="2" s="1"/>
  <c r="G94" i="2"/>
  <c r="L94" i="2"/>
  <c r="G115" i="2"/>
  <c r="L134" i="2"/>
  <c r="G134" i="2"/>
  <c r="L72" i="2"/>
  <c r="G72" i="2"/>
  <c r="G109" i="2"/>
  <c r="G48" i="2"/>
  <c r="G49" i="2" s="1"/>
  <c r="G64" i="2"/>
  <c r="G42" i="2"/>
  <c r="L64" i="2"/>
  <c r="G71" i="2"/>
  <c r="L71" i="2"/>
  <c r="L74" i="2"/>
  <c r="G74" i="2"/>
  <c r="L48" i="2"/>
  <c r="G122" i="2"/>
  <c r="L207" i="2"/>
  <c r="G207" i="2"/>
  <c r="G38" i="2"/>
  <c r="G135" i="2"/>
  <c r="L135" i="2"/>
  <c r="L93" i="2"/>
  <c r="G93" i="2"/>
  <c r="G62" i="2"/>
  <c r="G63" i="2" s="1"/>
  <c r="G106" i="2"/>
  <c r="L106" i="2"/>
  <c r="G105" i="2"/>
  <c r="G126" i="2"/>
  <c r="G67" i="2"/>
  <c r="G68" i="2" s="1"/>
  <c r="G78" i="2"/>
  <c r="L80" i="2"/>
  <c r="L111" i="2"/>
  <c r="G111" i="2"/>
  <c r="G158" i="2"/>
  <c r="G157" i="2"/>
  <c r="L161" i="2"/>
  <c r="G161" i="2"/>
  <c r="L194" i="2"/>
  <c r="G194" i="2"/>
  <c r="L197" i="2"/>
  <c r="G107" i="2"/>
  <c r="L179" i="2"/>
  <c r="G179" i="2"/>
  <c r="L180" i="2"/>
  <c r="G103" i="2"/>
  <c r="G118" i="2"/>
  <c r="L150" i="2"/>
  <c r="G150" i="2"/>
  <c r="L213" i="2"/>
  <c r="G130" i="2"/>
  <c r="L149" i="2"/>
  <c r="G149" i="2"/>
  <c r="G95" i="2"/>
  <c r="G104" i="2"/>
  <c r="G119" i="2"/>
  <c r="L133" i="2"/>
  <c r="L132" i="2"/>
  <c r="G139" i="2"/>
  <c r="G184" i="2"/>
  <c r="L78" i="2"/>
  <c r="L77" i="2"/>
  <c r="G89" i="2"/>
  <c r="G97" i="2"/>
  <c r="L121" i="2"/>
  <c r="G131" i="2"/>
  <c r="L131" i="2"/>
  <c r="G160" i="2"/>
  <c r="L174" i="2"/>
  <c r="G174" i="2"/>
  <c r="G175" i="2" s="1"/>
  <c r="G77" i="2"/>
  <c r="L126" i="2"/>
  <c r="L136" i="2"/>
  <c r="G136" i="2"/>
  <c r="L141" i="2"/>
  <c r="G170" i="2"/>
  <c r="G171" i="2" s="1"/>
  <c r="L185" i="2"/>
  <c r="L85" i="2"/>
  <c r="G101" i="2"/>
  <c r="L178" i="2"/>
  <c r="L211" i="2"/>
  <c r="G214" i="2"/>
  <c r="G82" i="2"/>
  <c r="L92" i="2"/>
  <c r="G91" i="2"/>
  <c r="L99" i="2"/>
  <c r="G133" i="2"/>
  <c r="L89" i="2"/>
  <c r="L97" i="2"/>
  <c r="L184" i="2"/>
  <c r="L168" i="2"/>
  <c r="L176" i="2"/>
  <c r="G211" i="2"/>
  <c r="G193" i="2"/>
  <c r="G69" i="2"/>
  <c r="G181" i="2"/>
  <c r="G213" i="2"/>
  <c r="L82" i="2"/>
  <c r="G183" i="2"/>
  <c r="L140" i="2"/>
  <c r="L62" i="2" l="1"/>
  <c r="L175" i="2"/>
  <c r="L109" i="2"/>
  <c r="L113" i="2"/>
  <c r="L22" i="2"/>
  <c r="L193" i="2"/>
  <c r="L119" i="2"/>
  <c r="L130" i="2"/>
  <c r="L63" i="2"/>
  <c r="L114" i="2"/>
  <c r="L159" i="2"/>
  <c r="G127" i="2"/>
  <c r="G202" i="2"/>
  <c r="L202" i="2"/>
  <c r="G138" i="2"/>
  <c r="L138" i="2"/>
  <c r="L173" i="2"/>
  <c r="L156" i="2"/>
  <c r="G195" i="2"/>
  <c r="L200" i="2"/>
  <c r="G200" i="2"/>
  <c r="L128" i="2"/>
  <c r="G128" i="2"/>
  <c r="L23" i="2"/>
  <c r="L105" i="2"/>
  <c r="L24" i="2"/>
  <c r="G24" i="2"/>
  <c r="L52" i="2"/>
  <c r="G70" i="2"/>
  <c r="L70" i="2"/>
  <c r="L217" i="2"/>
  <c r="L96" i="2"/>
  <c r="L95" i="2"/>
  <c r="L203" i="2"/>
  <c r="G203" i="2"/>
  <c r="L209" i="2"/>
  <c r="G209" i="2"/>
  <c r="G108" i="2"/>
  <c r="L38" i="2"/>
  <c r="L39" i="2"/>
  <c r="G20" i="2"/>
  <c r="L20" i="2"/>
  <c r="L142" i="2"/>
  <c r="G142" i="2"/>
  <c r="G92" i="2"/>
  <c r="G90" i="2" s="1"/>
  <c r="L218" i="2"/>
  <c r="L139" i="2"/>
  <c r="L172" i="2"/>
  <c r="L129" i="2"/>
  <c r="G129" i="2"/>
  <c r="L116" i="2"/>
  <c r="G116" i="2"/>
  <c r="G58" i="2"/>
  <c r="G59" i="2" s="1"/>
  <c r="L16" i="2"/>
  <c r="L17" i="2"/>
  <c r="L117" i="2"/>
  <c r="G117" i="2"/>
  <c r="G86" i="2"/>
  <c r="L86" i="2"/>
  <c r="L147" i="2"/>
  <c r="G147" i="2"/>
  <c r="L146" i="2"/>
  <c r="G146" i="2"/>
  <c r="L201" i="2"/>
  <c r="G201" i="2"/>
  <c r="L123" i="2"/>
  <c r="G123" i="2"/>
  <c r="G25" i="2"/>
  <c r="L25" i="2"/>
  <c r="I219" i="2"/>
  <c r="L91" i="2"/>
  <c r="L90" i="2"/>
  <c r="G23" i="2"/>
  <c r="G75" i="2"/>
  <c r="G219" i="2" s="1"/>
  <c r="L32" i="2"/>
  <c r="L33" i="2" s="1"/>
  <c r="L13" i="2"/>
  <c r="L127" i="2"/>
  <c r="L144" i="2"/>
  <c r="G144" i="2"/>
  <c r="L208" i="2"/>
  <c r="G208" i="2"/>
  <c r="L216" i="2"/>
  <c r="G216" i="2"/>
  <c r="L122" i="2"/>
  <c r="L214" i="2"/>
  <c r="G98" i="2"/>
  <c r="L98" i="2"/>
  <c r="L210" i="2"/>
  <c r="G210" i="2"/>
  <c r="L177" i="2"/>
  <c r="G177" i="2"/>
  <c r="L66" i="2"/>
  <c r="G102" i="2"/>
  <c r="L115" i="2"/>
  <c r="L42" i="2"/>
  <c r="L26" i="2"/>
  <c r="G13" i="2"/>
  <c r="L88" i="2"/>
  <c r="G88" i="2"/>
  <c r="L137" i="2"/>
  <c r="G137" i="2"/>
  <c r="L67" i="2"/>
  <c r="L68" i="2"/>
  <c r="L171" i="2"/>
  <c r="L43" i="2"/>
  <c r="G43" i="2"/>
  <c r="G8" i="2"/>
  <c r="L65" i="2"/>
  <c r="G65" i="2"/>
  <c r="L79" i="2"/>
  <c r="G79" i="2"/>
  <c r="L165" i="2"/>
  <c r="G165" i="2"/>
  <c r="L166" i="2"/>
  <c r="G166" i="2"/>
  <c r="L206" i="2"/>
  <c r="G206" i="2"/>
  <c r="G73" i="2"/>
  <c r="L73" i="2"/>
  <c r="G22" i="2"/>
  <c r="L163" i="2"/>
  <c r="G163" i="2"/>
  <c r="L104" i="2"/>
  <c r="L103" i="2"/>
  <c r="L54" i="2"/>
  <c r="G54" i="2"/>
  <c r="G12" i="2"/>
  <c r="G76" i="2"/>
  <c r="F219" i="2"/>
  <c r="L107" i="2"/>
  <c r="L108" i="2"/>
  <c r="G56" i="2"/>
  <c r="L56" i="2"/>
  <c r="L160" i="2"/>
  <c r="L110" i="2"/>
  <c r="L118" i="2"/>
  <c r="L53" i="2"/>
  <c r="G53" i="2"/>
  <c r="H219" i="2"/>
  <c r="L7" i="2"/>
  <c r="L102" i="2"/>
  <c r="L212" i="2"/>
  <c r="G212" i="2"/>
  <c r="L198" i="2"/>
  <c r="G198" i="2"/>
  <c r="L205" i="2"/>
  <c r="G205" i="2"/>
  <c r="L215" i="2"/>
  <c r="G215" i="2"/>
  <c r="L162" i="2"/>
  <c r="G162" i="2"/>
  <c r="L101" i="2"/>
  <c r="L204" i="2"/>
  <c r="G204" i="2"/>
  <c r="L145" i="2"/>
  <c r="G145" i="2"/>
  <c r="L155" i="2"/>
  <c r="G196" i="2"/>
  <c r="L196" i="2"/>
  <c r="L157" i="2"/>
  <c r="L158" i="2"/>
  <c r="G66" i="2"/>
  <c r="G57" i="2"/>
  <c r="L57" i="2"/>
  <c r="J219" i="2"/>
  <c r="G52" i="2"/>
  <c r="L14" i="2" l="1"/>
  <c r="G28" i="2"/>
  <c r="L28" i="2"/>
  <c r="G27" i="2"/>
  <c r="L58" i="2"/>
  <c r="L195" i="2"/>
  <c r="K219" i="2"/>
  <c r="L75" i="2"/>
  <c r="L76" i="2" s="1"/>
  <c r="G51" i="2"/>
  <c r="L51" i="2"/>
  <c r="L148" i="2"/>
  <c r="G148" i="2"/>
  <c r="G199" i="2"/>
  <c r="L30" i="2"/>
  <c r="G30" i="2"/>
  <c r="L199" i="2"/>
  <c r="L8" i="2"/>
  <c r="L29" i="2"/>
  <c r="G29" i="2"/>
  <c r="L45" i="2"/>
  <c r="G45" i="2"/>
  <c r="L12" i="2"/>
  <c r="G14" i="2"/>
  <c r="L44" i="2"/>
  <c r="G44" i="2"/>
  <c r="L164" i="2"/>
  <c r="G164" i="2"/>
  <c r="L27" i="2"/>
  <c r="G84" i="2"/>
  <c r="L84" i="2"/>
  <c r="L170" i="2"/>
  <c r="L59" i="2" l="1"/>
  <c r="L219" i="2"/>
  <c r="L31" i="2"/>
  <c r="G31" i="2"/>
  <c r="L46" i="2"/>
  <c r="G46" i="2"/>
  <c r="L47" i="2" l="1"/>
  <c r="G47" i="2"/>
</calcChain>
</file>

<file path=xl/sharedStrings.xml><?xml version="1.0" encoding="utf-8"?>
<sst xmlns="http://schemas.openxmlformats.org/spreadsheetml/2006/main" count="1032" uniqueCount="233">
  <si>
    <t xml:space="preserve">Объем фактического полезного отпуска электроэнергии и мощности по тарифным группам в разрезе </t>
  </si>
  <si>
    <t>тарифная группа: прочие потребители*</t>
  </si>
  <si>
    <t>№ п/п</t>
  </si>
  <si>
    <t>Регион</t>
  </si>
  <si>
    <t>электроэнергия, кВтч</t>
  </si>
  <si>
    <t xml:space="preserve"> мощность, кВт</t>
  </si>
  <si>
    <t>ВН</t>
  </si>
  <si>
    <t>СН1</t>
  </si>
  <si>
    <t>СН2</t>
  </si>
  <si>
    <t>НН</t>
  </si>
  <si>
    <t>ВСЕГО</t>
  </si>
  <si>
    <t>Астраханская область</t>
  </si>
  <si>
    <t>Алтайский край</t>
  </si>
  <si>
    <t>ПАО "Россети Юга" - Астраханьэнерго</t>
  </si>
  <si>
    <t>Белгородская область</t>
  </si>
  <si>
    <t>Брянская область</t>
  </si>
  <si>
    <t>ООО "Барнаульская сетевая компания"</t>
  </si>
  <si>
    <t>Волгоградская область</t>
  </si>
  <si>
    <t>СК Алтайкрайэнерго</t>
  </si>
  <si>
    <t>Вологодская область</t>
  </si>
  <si>
    <t>ПАО "Россети Сибири" - Алтайэнерго</t>
  </si>
  <si>
    <t>Воронежская область</t>
  </si>
  <si>
    <t>ООО "Заринская сетевая компания"</t>
  </si>
  <si>
    <t>Владимирская область</t>
  </si>
  <si>
    <t>Ивановская область</t>
  </si>
  <si>
    <t>ПАО "Россети Центра" - Белгородэнерго</t>
  </si>
  <si>
    <t>Кировская область</t>
  </si>
  <si>
    <t>Краснодарский край и Республика Адыгея</t>
  </si>
  <si>
    <t>ПАО "Россети Центра" - Брянскэнерго</t>
  </si>
  <si>
    <t>Красноярский край</t>
  </si>
  <si>
    <t>АО "Брянскоблэлектро"</t>
  </si>
  <si>
    <t>Калужская область</t>
  </si>
  <si>
    <t>Кемеровская область</t>
  </si>
  <si>
    <t>ПАО "Россети Юга" - Волгоградэнерго</t>
  </si>
  <si>
    <t>Костромская область</t>
  </si>
  <si>
    <t>АО "Волгоградоблэлектро"</t>
  </si>
  <si>
    <t>Курганская область</t>
  </si>
  <si>
    <t>МУПП "ВМЭС"</t>
  </si>
  <si>
    <t>Курская область</t>
  </si>
  <si>
    <t>МКП "ВМЭС"</t>
  </si>
  <si>
    <t>Ленинградская область</t>
  </si>
  <si>
    <t>Липецкая область</t>
  </si>
  <si>
    <t>ПАО "Россети Северо-Запада" - Вологдаэнерго</t>
  </si>
  <si>
    <t>Московская область</t>
  </si>
  <si>
    <t>Мурманская область</t>
  </si>
  <si>
    <t>ГП "Череповецкая ЭТС"</t>
  </si>
  <si>
    <t>Нижегородская область</t>
  </si>
  <si>
    <t>ГП "Тотемская  ЭТС"</t>
  </si>
  <si>
    <t>Новгородская область</t>
  </si>
  <si>
    <t>МУП "Электросеть"</t>
  </si>
  <si>
    <t>Новосибирская область</t>
  </si>
  <si>
    <t>Омская область</t>
  </si>
  <si>
    <t>ПАО "Россети Центра" - Воронежэнерго</t>
  </si>
  <si>
    <t>Оренбургская область</t>
  </si>
  <si>
    <t>Орловская область</t>
  </si>
  <si>
    <t>ОАО "Россети Центра и Приволжья" - Владимирэнерго</t>
  </si>
  <si>
    <t>Пензенская область</t>
  </si>
  <si>
    <t>Пермский край</t>
  </si>
  <si>
    <t>ПАО "Россети Центра и Приволжья" - Ивэнерго</t>
  </si>
  <si>
    <t>Псковская область</t>
  </si>
  <si>
    <t>Республика Башкортостан</t>
  </si>
  <si>
    <t>Республика Ингушетия</t>
  </si>
  <si>
    <t>Республика Кабардино-Балкарская</t>
  </si>
  <si>
    <t>Республика Калмыкия</t>
  </si>
  <si>
    <t>Республика Карачаево-Черкесская</t>
  </si>
  <si>
    <t>Республика Карелия</t>
  </si>
  <si>
    <t>Республика Марий Эл</t>
  </si>
  <si>
    <t>ПАО "Россети Центр и Приволжье"-" Кировэнерго"</t>
  </si>
  <si>
    <t>Республика Мордовия</t>
  </si>
  <si>
    <t>Республика Северная Осетия-Алания</t>
  </si>
  <si>
    <t>АО "Кубаньэнерго"</t>
  </si>
  <si>
    <t>Республика Татарстан</t>
  </si>
  <si>
    <t>Ростовская область</t>
  </si>
  <si>
    <t>Рязанская область</t>
  </si>
  <si>
    <t>Самарская область</t>
  </si>
  <si>
    <t>ПАО "Россети Центра и Приволжья" - Калугаэнерго</t>
  </si>
  <si>
    <t>Саратовская область</t>
  </si>
  <si>
    <t>Свердловская область</t>
  </si>
  <si>
    <t>ПАО "МСРК Сибири" - Кузбассэнерго</t>
  </si>
  <si>
    <t>Смоленская область</t>
  </si>
  <si>
    <t>ООО "Кузбасская энергосетевая компания"</t>
  </si>
  <si>
    <t>Ставропольский край</t>
  </si>
  <si>
    <t>АО "СКЭК"</t>
  </si>
  <si>
    <t>Тамбовская область</t>
  </si>
  <si>
    <t>Тверская область</t>
  </si>
  <si>
    <t>АО "Электросеть"</t>
  </si>
  <si>
    <t>Томская область</t>
  </si>
  <si>
    <t>Тульская область</t>
  </si>
  <si>
    <t>Тюменская область</t>
  </si>
  <si>
    <t>ПАО "Россети Центра" - Костромаэнерго</t>
  </si>
  <si>
    <t>Удмуртская Республика</t>
  </si>
  <si>
    <t>Ульяновская область</t>
  </si>
  <si>
    <t>Ханты-Мансийский автономный окгуг</t>
  </si>
  <si>
    <t>Челябинская область</t>
  </si>
  <si>
    <t>ПАО "Россети Центра" - Курскэнерго</t>
  </si>
  <si>
    <t>Чувашская Республика</t>
  </si>
  <si>
    <t>Ярославская область</t>
  </si>
  <si>
    <t>ПАО "Ленэнерго"</t>
  </si>
  <si>
    <t>Общий итог</t>
  </si>
  <si>
    <t>АО "ЛОЭСК"</t>
  </si>
  <si>
    <t>ПАО "Россети Центра" - Липецкэнерго</t>
  </si>
  <si>
    <t>АО "МОЭСК"</t>
  </si>
  <si>
    <t>АО "ОЭК"</t>
  </si>
  <si>
    <t>ПАО "Россети Северо-Запада" - Колэнерго</t>
  </si>
  <si>
    <t>ПАО "Россети Центра и Приволжья" - Нижновэнерго</t>
  </si>
  <si>
    <t>ПАО "Россети Северо-Запада" - Новгородэнерго</t>
  </si>
  <si>
    <t>АО "Новгородоблэлектро"</t>
  </si>
  <si>
    <t>АО "Региональные электрические сети"</t>
  </si>
  <si>
    <t>ПАО "Россети Сибири" - Омскэнерго</t>
  </si>
  <si>
    <t>АО "Омскэлектро"</t>
  </si>
  <si>
    <t>АО "Электротехнический комплекс"</t>
  </si>
  <si>
    <t>ИП Кацман</t>
  </si>
  <si>
    <t>ПАО "МРСК" - Оренбургэнерго</t>
  </si>
  <si>
    <t>ГУП "Оренбургкоммунэлектросеть"</t>
  </si>
  <si>
    <t>ЮУ СП "Трансэнерго" - филиал ПАО "РЖД"</t>
  </si>
  <si>
    <t>ПАО "Россети Центра" - Орелэнерго</t>
  </si>
  <si>
    <t>ПАО "Россети Волги" - Пензаэнерго</t>
  </si>
  <si>
    <t>ПАО "Россети Урала" - Пермэнерго</t>
  </si>
  <si>
    <t>ПАО "Россети Северо-Запада" - Псковэнерго</t>
  </si>
  <si>
    <t>ПАО "Россети Северного-Кавказа" - Ингушэнерго</t>
  </si>
  <si>
    <t>ООО "Башкирские распределительные эл. сети"</t>
  </si>
  <si>
    <t xml:space="preserve">ПАО "Россети Северного Кавказа" - Кабардино-Балкарский филиал </t>
  </si>
  <si>
    <t>ПАО "Россети Юга" - Калмэнерго</t>
  </si>
  <si>
    <t>ПАО "Россети Северного-Кавказа" - Карачаево-Черкесский филиал</t>
  </si>
  <si>
    <t>ОАО "Распределительная сетевая компания"</t>
  </si>
  <si>
    <t>ПАО "Россети Северо-Запада" - Карелэнерго</t>
  </si>
  <si>
    <t>ПАО "Россети Центра и Приволжья" - Мариэнерго</t>
  </si>
  <si>
    <t>ПАО "Россети Волги" - Мордовэнерго</t>
  </si>
  <si>
    <t>ОАО "Мордовская электротеплосетевая компания"</t>
  </si>
  <si>
    <t>ОАО "РЖД"</t>
  </si>
  <si>
    <t>ООО "Электропеплосеть"</t>
  </si>
  <si>
    <t>МП Саранск "Горсвет"</t>
  </si>
  <si>
    <t>ООО "Системы жизнеобеспечения РМ"</t>
  </si>
  <si>
    <t>ТФ "Ватт"</t>
  </si>
  <si>
    <t>ПАО "Россети Северного Кавказа" - Северо-Осетинский филиал</t>
  </si>
  <si>
    <t>АО "Сетевая компания"</t>
  </si>
  <si>
    <t>ПАО "Россети Сибири" - Хакасэнерго</t>
  </si>
  <si>
    <t>ПАО "Россети Юга" - Ростовэнерго</t>
  </si>
  <si>
    <t>АО "Донэнерго"</t>
  </si>
  <si>
    <t>ПАО "Россети Центра и Приволжья" - Рязаньэнерго</t>
  </si>
  <si>
    <t>ПАО "Россети Волги" - Самарские распределительные сети</t>
  </si>
  <si>
    <t>АО "Энергетика и Связь Строительства"</t>
  </si>
  <si>
    <t>АО "ОРЭС-Тольятти"</t>
  </si>
  <si>
    <t>ООО "Энерго"</t>
  </si>
  <si>
    <t>АО "Саратовское предприятие городских электрических сетей"</t>
  </si>
  <si>
    <t>ЗАО "НЭСК"</t>
  </si>
  <si>
    <t>ПАО "Россети Урала"-Свердловэнерго</t>
  </si>
  <si>
    <t>ОАО "Россети Центра" - Смоленскэнерго</t>
  </si>
  <si>
    <t>ПАО "Россети Северного Кавказа" - Ставропольэнерго</t>
  </si>
  <si>
    <t xml:space="preserve">ООО "КЭУК" - филиал "Железноводские электрические сети" </t>
  </si>
  <si>
    <t>АО "Георгиевские ГЭС"</t>
  </si>
  <si>
    <t>ГУП "Ставрополькоммунэлектро"</t>
  </si>
  <si>
    <t>АО "Горэлектросеть"</t>
  </si>
  <si>
    <t>АО "Ессентукские сети"</t>
  </si>
  <si>
    <t>МУП Буденовска "Электросетевая компания"</t>
  </si>
  <si>
    <t>АО "НЭСК"</t>
  </si>
  <si>
    <t>ПАО "Россети Центра" -  Тамбовэнерго</t>
  </si>
  <si>
    <t>ПАО "Россети Центра" - Тверьэнерго</t>
  </si>
  <si>
    <t>ОАО "Томская распределительная  компания"</t>
  </si>
  <si>
    <t>ПАО "Россети Центра и Приволжья" -  Тулэнерго</t>
  </si>
  <si>
    <t>ОАО "СУЭНКО"</t>
  </si>
  <si>
    <t>ПАО "Россети Центра и Приволжья" - Удмуртэнерго</t>
  </si>
  <si>
    <t>ОАО "УСК"</t>
  </si>
  <si>
    <t>ООО "ОЭС"</t>
  </si>
  <si>
    <t>АО "ГНЦ НИИАР"</t>
  </si>
  <si>
    <t>МУП "УльГЭС"</t>
  </si>
  <si>
    <t>ООО "ЭнергоХолдинг"</t>
  </si>
  <si>
    <t>АО "Городские электрические сети" (г.Нижневартовск)</t>
  </si>
  <si>
    <t>ОАО "ЮРЭСК"</t>
  </si>
  <si>
    <t>АО "Распределительная сетевая компания Ямала"</t>
  </si>
  <si>
    <t>ОАО "ЮТЭК-РС"</t>
  </si>
  <si>
    <t>ООО "МегионЭнергоНефть"</t>
  </si>
  <si>
    <t>ПАО "Россети Урала" - Челябэнерго</t>
  </si>
  <si>
    <t>ПАО "Россети Волги" -  Чувашэнерго</t>
  </si>
  <si>
    <t>ПАО "Россети Центра" - Ярэнерго</t>
  </si>
  <si>
    <t>** данная информация является актуальной на момент опубликования</t>
  </si>
  <si>
    <t>Архангельская область</t>
  </si>
  <si>
    <t>ПАО "Россети Северо-Запад" - Архэнерго</t>
  </si>
  <si>
    <t>Республика Дагестан</t>
  </si>
  <si>
    <t>ПАО "Россети Северный Кавказ" - Дагэнерго</t>
  </si>
  <si>
    <t>Республика Бурятия</t>
  </si>
  <si>
    <t>ПАО "Россети Сибирь" - Бурятэнерго</t>
  </si>
  <si>
    <t>Республика Хакасия</t>
  </si>
  <si>
    <t xml:space="preserve">территориальных сетевых организаций по уровням напряжения для потребителей ООО "МагнитЭнерго" в январе 2024г.  </t>
  </si>
  <si>
    <t>АО "Вологдаоблэнерго"</t>
  </si>
  <si>
    <t xml:space="preserve">ООО "Крассети" </t>
  </si>
  <si>
    <t xml:space="preserve">ООО "ЕнисейСетьСервис" </t>
  </si>
  <si>
    <t>АО "КрасЭко"</t>
  </si>
  <si>
    <t xml:space="preserve">ООО ЭСК "Энергия" </t>
  </si>
  <si>
    <t>ПАО "Россети Сибирь" - Красноярскэнерго</t>
  </si>
  <si>
    <t>ТСО "Энергопаритет"</t>
  </si>
  <si>
    <t>ООО "Горэлектросеть"-Новокузнецк</t>
  </si>
  <si>
    <t>АО "Оборонэнерго" - филиал "Забайкальский"</t>
  </si>
  <si>
    <t>ПАО "СУЭНКО" Курган</t>
  </si>
  <si>
    <t>ООО "Омская энергосетевая компания"</t>
  </si>
  <si>
    <t>ООО "Гранат"</t>
  </si>
  <si>
    <t>АО "Оренбургнефть"</t>
  </si>
  <si>
    <t>ООО "МЭС"</t>
  </si>
  <si>
    <t>АО "Самарская электросетевая компания"</t>
  </si>
  <si>
    <t>ООО "СК Средняя Волга"</t>
  </si>
  <si>
    <t>АО "ССК"</t>
  </si>
  <si>
    <t>ООО "Донсеть"</t>
  </si>
  <si>
    <t>ООО "Самараэлектросеть"</t>
  </si>
  <si>
    <t>ПАО "Россети Волга"- Саратовские РС</t>
  </si>
  <si>
    <t xml:space="preserve">АО "РоссетиТюмень"    </t>
  </si>
  <si>
    <t>ООО "Дорстрой"</t>
  </si>
  <si>
    <t xml:space="preserve">ООО "ДСК Энерго" </t>
  </si>
  <si>
    <t>АО "НордЭнерджиСистемс"</t>
  </si>
  <si>
    <t>ООО "Региональная энергетическая компания"</t>
  </si>
  <si>
    <t>ПАО "Россети Волга" - Ульяновские РС</t>
  </si>
  <si>
    <t>ООО "Энергопромгрупп"</t>
  </si>
  <si>
    <t>АО "Губкинские городские электрические сети"</t>
  </si>
  <si>
    <t>ООО "Агентство Интеллект-Сервис"</t>
  </si>
  <si>
    <t>ООО "Городские электрические сети"</t>
  </si>
  <si>
    <t>ООО "Сургутские городскик электрические сети"(СГЭС)</t>
  </si>
  <si>
    <t>МУП "Сургутские районные электрические сети" (СРЭС)</t>
  </si>
  <si>
    <t>СП Трансэнерго - филиал ОАО "РЖД"</t>
  </si>
  <si>
    <t>ООО "ЭЛЕК"</t>
  </si>
  <si>
    <t>ООО "ЭЛЕКОНТ"</t>
  </si>
  <si>
    <t>АО "Уренгойская электросетевая компания"</t>
  </si>
  <si>
    <t>ООО "РЭС - энерго"</t>
  </si>
  <si>
    <t>ООО "Янтарьэнерго"</t>
  </si>
  <si>
    <t>АО "Распределительная сетевая компания Ямала" (г. Муравленко)</t>
  </si>
  <si>
    <t>АО "Распределительная сетевая компания Ямала" (г. Ноябрьск)</t>
  </si>
  <si>
    <t>0</t>
  </si>
  <si>
    <t xml:space="preserve">территориальных сетевых организаций по уровням напряжения для потребителей ООО "МагнитЭнерго" в феврале 2024г.  </t>
  </si>
  <si>
    <t>АО "Распределительная сетевая компания Ямала"                     (г. Муравленко)</t>
  </si>
  <si>
    <t>АО "Распределительная сетевая компания Ямала"                     (г. Ноябрьск)</t>
  </si>
  <si>
    <t xml:space="preserve">территориальных сетевых организаций по уровням напряжения для потребителей ООО "МагнитЭнерго" в марте 2024г.  </t>
  </si>
  <si>
    <t>ООО "Газпром энерго"</t>
  </si>
  <si>
    <t>АО "ЭнергоГазНоябрьск" (г. Ноябрьск)</t>
  </si>
  <si>
    <t>АО "ЭнергоГазНоябрьск" (г. Муравленко)</t>
  </si>
  <si>
    <t>АО "ЭнергоГазНоябрьск" (Пуровский)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</si>
</sst>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5">
    <numFmt numFmtId="164" formatCode="0.0"/>
    <numFmt numFmtId="165" formatCode="0.0%"/>
    <numFmt numFmtId="166" formatCode="0.0%_);\(0.0%\)"/>
    <numFmt numFmtId="167" formatCode="#,##0_);[Red]\(#,##0\)"/>
    <numFmt numFmtId="168" formatCode="#.##0\.00"/>
    <numFmt numFmtId="169" formatCode="#\.00"/>
    <numFmt numFmtId="170" formatCode="\$#\.00"/>
    <numFmt numFmtId="171" formatCode="#\."/>
    <numFmt numFmtId="172" formatCode="General_)"/>
    <numFmt numFmtId="173" formatCode="_-* #,##0&quot;đ.&quot;_-;\-* #,##0&quot;đ.&quot;_-;_-* &quot;-đ.&quot;_-;_-@_-"/>
    <numFmt numFmtId="174" formatCode="_-* #,##0.00&quot;đ.&quot;_-;\-* #,##0.00&quot;đ.&quot;_-;_-* \-??&quot;đ.&quot;_-;_-@_-"/>
    <numFmt numFmtId="175" formatCode="_-* #,##0_-;\-* #,##0_-;_-* \-_-;_-@_-"/>
    <numFmt numFmtId="176" formatCode="_-* #,##0.00_-;\-* #,##0.00_-;_-* \-??_-;_-@_-"/>
    <numFmt numFmtId="177" formatCode="\$#,##0_);[Red]&quot;($&quot;#,##0\)"/>
    <numFmt numFmtId="178" formatCode="_-\Ј* #,##0.00_-;&quot;-Ј&quot;* #,##0.00_-;_-\Ј* \-??_-;_-@_-"/>
    <numFmt numFmtId="179" formatCode="\$#,##0\ ;&quot;($&quot;#,##0\)"/>
    <numFmt numFmtId="180" formatCode="_-* #,##0.00[$€-1]_-;\-* #,##0.00[$€-1]_-;_-* \-??[$€-1]_-"/>
    <numFmt numFmtId="181" formatCode="[$-419]General"/>
    <numFmt numFmtId="182" formatCode="#,##0_);[Blue]\(#,##0\)"/>
    <numFmt numFmtId="183" formatCode="_-* #,##0_đ_._-;\-* #,##0_đ_._-;_-* \-_đ_._-;_-@_-"/>
    <numFmt numFmtId="184" formatCode="_-* #,##0.00_đ_._-;\-* #,##0.00_đ_._-;_-* \-??_đ_._-;_-@_-"/>
    <numFmt numFmtId="185" formatCode="#,##0.00\ [$руб.-419];[Red]\-#,##0.00\ [$руб.-419]"/>
    <numFmt numFmtId="186" formatCode="#,##0.00\ [$€-407];[Red]\-#,##0.00\ [$€-407]"/>
    <numFmt numFmtId="187" formatCode="#,##0.00&quot; &quot;[$€-407];[Red]&quot;-&quot;#,##0.00&quot; &quot;[$€-407]"/>
    <numFmt numFmtId="188" formatCode="#,##0.00&quot; &quot;[$руб.-419];[Red]&quot;-&quot;#,##0.00&quot; &quot;[$руб.-419]"/>
    <numFmt numFmtId="189" formatCode="_-* #,##0.00&quot;р.&quot;_-;\-* #,##0.00&quot;р.&quot;_-;_-* \-??&quot;р.&quot;_-;_-@_-"/>
    <numFmt numFmtId="190" formatCode="_-* #,##0.00&quot;р.&quot;_-;\-* #,##0.00&quot;р.&quot;_-;_-* &quot;-&quot;??&quot;р.&quot;_-;_-@_-"/>
    <numFmt numFmtId="191" formatCode="#,##0.000"/>
    <numFmt numFmtId="192" formatCode="_-* #,##0\ _р_._-;\-* #,##0\ _р_._-;_-* &quot;- &quot;_р_._-;_-@_-"/>
    <numFmt numFmtId="193" formatCode="_-* #,##0.00\ _р_._-;\-* #,##0.00\ _р_._-;_-* \-??\ _р_._-;_-@_-"/>
    <numFmt numFmtId="194" formatCode="_-* #,##0.00\ _р_._-;\-* #,##0.00\ _р_._-;_-* &quot;-&quot;??\ _р_._-;_-@_-"/>
    <numFmt numFmtId="195" formatCode="_-* #,##0.00_р_._-;\-* #,##0.00_р_._-;_-* \-??_р_._-;_-@_-"/>
    <numFmt numFmtId="196" formatCode="_-* #,##0.00_р_._-;\-* #,##0.00_р_._-;_-* &quot;-&quot;??_р_._-;_-@_-"/>
    <numFmt numFmtId="197" formatCode="#,##0.0"/>
    <numFmt numFmtId="198" formatCode="%#\.00"/>
  </numFmts>
  <fonts count="129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</font>
    <font>
      <sz val="10"/>
      <name val="Arial"/>
      <family val="2"/>
      <charset val="1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"/>
      <color indexed="8"/>
      <name val="Courier New"/>
      <family val="1"/>
      <charset val="204"/>
    </font>
    <font>
      <b/>
      <sz val="1"/>
      <color indexed="8"/>
      <name val="Courier New"/>
      <family val="1"/>
      <charset val="204"/>
    </font>
    <font>
      <sz val="10"/>
      <name val="Arial Cyr"/>
      <family val="2"/>
      <charset val="204"/>
    </font>
    <font>
      <sz val="11"/>
      <color rgb="FF000000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rgb="FFFFFFFF"/>
      <name val="Calibri"/>
      <family val="2"/>
      <charset val="204"/>
    </font>
    <font>
      <u/>
      <sz val="10"/>
      <color indexed="12"/>
      <name val="Courier New"/>
      <family val="3"/>
    </font>
    <font>
      <u/>
      <sz val="10"/>
      <color indexed="12"/>
      <name val="Courier New"/>
      <family val="3"/>
      <charset val="1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Mang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family val="2"/>
      <charset val="204"/>
    </font>
    <font>
      <u/>
      <sz val="8"/>
      <color indexed="12"/>
      <name val="Arial Cyr"/>
      <family val="2"/>
      <charset val="204"/>
    </font>
    <font>
      <sz val="11"/>
      <color indexed="8"/>
      <name val="Arial Cyr"/>
      <family val="2"/>
      <charset val="204"/>
    </font>
    <font>
      <sz val="10"/>
      <color indexed="8"/>
      <name val="Arial Cyr"/>
      <family val="2"/>
      <charset val="204"/>
    </font>
    <font>
      <sz val="11"/>
      <color rgb="FF000000"/>
      <name val="Arial Cyr"/>
      <charset val="204"/>
    </font>
    <font>
      <sz val="10"/>
      <color theme="1"/>
      <name val="Arial Cyr"/>
      <charset val="204"/>
    </font>
    <font>
      <sz val="10"/>
      <color rgb="FF000000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i/>
      <sz val="16"/>
      <color indexed="8"/>
      <name val="Arial"/>
      <family val="2"/>
      <charset val="204"/>
    </font>
    <font>
      <b/>
      <i/>
      <sz val="16"/>
      <color indexed="8"/>
      <name val="Arial Cyr"/>
      <family val="2"/>
      <charset val="204"/>
    </font>
    <font>
      <b/>
      <i/>
      <sz val="16"/>
      <color rgb="FF00000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18"/>
      <name val="Arial Cyr"/>
      <family val="2"/>
      <charset val="204"/>
    </font>
    <font>
      <b/>
      <sz val="8"/>
      <name val="Arial Cyr"/>
      <family val="2"/>
      <charset val="204"/>
    </font>
    <font>
      <sz val="10"/>
      <name val="Courier New"/>
      <family val="3"/>
    </font>
    <font>
      <u/>
      <sz val="10"/>
      <color indexed="20"/>
      <name val="Courier New"/>
      <family val="3"/>
    </font>
    <font>
      <u/>
      <sz val="10"/>
      <color indexed="20"/>
      <name val="Courier New"/>
      <family val="3"/>
      <charset val="1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b/>
      <sz val="11"/>
      <color indexed="63"/>
      <name val="Calibri"/>
      <family val="2"/>
      <charset val="204"/>
    </font>
    <font>
      <sz val="8"/>
      <name val="Arial"/>
      <family val="2"/>
    </font>
    <font>
      <b/>
      <i/>
      <u/>
      <sz val="11"/>
      <color indexed="8"/>
      <name val="Arial"/>
      <family val="2"/>
      <charset val="204"/>
    </font>
    <font>
      <b/>
      <i/>
      <u/>
      <sz val="11"/>
      <color indexed="8"/>
      <name val="Arial Cyr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9"/>
      <color rgb="FF000000"/>
      <name val="Courier New"/>
      <family val="3"/>
      <charset val="204"/>
    </font>
    <font>
      <sz val="9"/>
      <color rgb="FF000000"/>
      <name val="Courier New"/>
      <family val="3"/>
      <charset val="204"/>
    </font>
    <font>
      <sz val="8"/>
      <color rgb="FF000000"/>
      <name val="Arial"/>
      <family val="2"/>
      <charset val="204"/>
    </font>
    <font>
      <b/>
      <sz val="9"/>
      <color rgb="FF000000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sz val="9"/>
      <color rgb="FF000000"/>
      <name val="Times New Roman"/>
      <family val="1"/>
      <charset val="204"/>
    </font>
    <font>
      <sz val="10"/>
      <color indexed="8"/>
      <name val="Arial"/>
      <family val="2"/>
    </font>
    <font>
      <sz val="10"/>
      <color indexed="8"/>
      <name val="Arial"/>
      <family val="2"/>
      <charset val="1"/>
    </font>
    <font>
      <sz val="10"/>
      <color indexed="12"/>
      <name val="Arial"/>
      <family val="2"/>
    </font>
    <font>
      <sz val="10"/>
      <color indexed="12"/>
      <name val="Arial"/>
      <family val="2"/>
      <charset val="1"/>
    </font>
    <font>
      <b/>
      <sz val="10"/>
      <color indexed="8"/>
      <name val="Arial"/>
      <family val="2"/>
    </font>
    <font>
      <b/>
      <sz val="10"/>
      <color indexed="8"/>
      <name val="Arial"/>
      <family val="2"/>
      <charset val="1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10"/>
      <color indexed="10"/>
      <name val="Arial"/>
      <family val="2"/>
      <charset val="1"/>
    </font>
    <font>
      <b/>
      <sz val="8"/>
      <color indexed="9"/>
      <name val="Arial Cyr"/>
      <family val="2"/>
      <charset val="204"/>
    </font>
    <font>
      <sz val="11"/>
      <color indexed="8"/>
      <name val="Arial"/>
      <family val="2"/>
      <charset val="204"/>
    </font>
    <font>
      <sz val="11"/>
      <color rgb="FF000000"/>
      <name val="Arial Cyr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rgb="FF333399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u/>
      <sz val="11"/>
      <color indexed="12"/>
      <name val="Arial"/>
      <family val="2"/>
      <charset val="204"/>
    </font>
    <font>
      <u/>
      <sz val="10"/>
      <color indexed="12"/>
      <name val="Arial Cyr"/>
      <charset val="204"/>
    </font>
    <font>
      <u/>
      <sz val="10"/>
      <color indexed="12"/>
      <name val="Arial Cyr"/>
      <family val="2"/>
      <charset val="204"/>
    </font>
    <font>
      <sz val="11"/>
      <color theme="1"/>
      <name val="Calibri"/>
      <family val="2"/>
      <scheme val="minor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4"/>
      <name val="Arial"/>
      <family val="2"/>
      <charset val="204"/>
    </font>
    <font>
      <b/>
      <sz val="10"/>
      <name val="Arial Cyr"/>
      <family val="2"/>
      <charset val="204"/>
    </font>
    <font>
      <b/>
      <sz val="18"/>
      <color indexed="56"/>
      <name val="Cambria"/>
      <family val="1"/>
      <charset val="204"/>
    </font>
    <font>
      <b/>
      <sz val="18"/>
      <color rgb="FF003366"/>
      <name val="Cambria"/>
      <family val="1"/>
      <charset val="204"/>
    </font>
    <font>
      <sz val="11"/>
      <color rgb="FF993300"/>
      <name val="Calibri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</font>
    <font>
      <sz val="10"/>
      <name val="Courier"/>
      <family val="3"/>
    </font>
    <font>
      <sz val="10"/>
      <color rgb="FF000000"/>
      <name val="Arial"/>
      <family val="2"/>
      <charset val="204"/>
    </font>
    <font>
      <sz val="12"/>
      <name val="Arial Narrow"/>
      <family val="2"/>
      <charset val="204"/>
    </font>
    <font>
      <sz val="10"/>
      <color indexed="8"/>
      <name val="Arial Cyr1"/>
      <charset val="204"/>
    </font>
    <font>
      <sz val="10"/>
      <color rgb="FF000000"/>
      <name val="Arial Cyr1"/>
      <charset val="204"/>
    </font>
    <font>
      <sz val="11"/>
      <color theme="1"/>
      <name val="Arial Cyr"/>
      <charset val="204"/>
    </font>
    <font>
      <sz val="10"/>
      <color indexed="8"/>
      <name val="Times New Roman"/>
      <family val="2"/>
      <charset val="204"/>
    </font>
    <font>
      <sz val="10"/>
      <color indexed="8"/>
      <name val="Arial Cyr"/>
      <charset val="204"/>
    </font>
    <font>
      <sz val="11"/>
      <color rgb="FF000000"/>
      <name val="Arial"/>
      <family val="2"/>
      <charset val="204"/>
    </font>
    <font>
      <sz val="11"/>
      <color indexed="8"/>
      <name val="Mangal"/>
      <family val="2"/>
      <charset val="204"/>
    </font>
    <font>
      <sz val="11"/>
      <color rgb="FF80008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0"/>
      <name val="Helv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/>
      <sz val="11"/>
      <name val="Times New Roman"/>
      <family val="1"/>
      <charset val="204"/>
    </font>
  </fonts>
  <fills count="6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6"/>
        <bgColor indexed="2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34"/>
      </patternFill>
    </fill>
    <fill>
      <patternFill patternType="solid">
        <fgColor indexed="42"/>
        <bgColor indexed="27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34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7"/>
        <bgColor indexed="34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35"/>
      </patternFill>
    </fill>
    <fill>
      <patternFill patternType="solid">
        <fgColor indexed="52"/>
        <bgColor indexed="51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FF"/>
        <bgColor indexed="64"/>
      </patternFill>
    </fill>
    <fill>
      <patternFill patternType="solid">
        <fgColor indexed="50"/>
        <bgColor indexed="51"/>
      </patternFill>
    </fill>
    <fill>
      <patternFill patternType="solid">
        <fgColor indexed="50"/>
        <bgColor indexed="19"/>
      </patternFill>
    </fill>
    <fill>
      <patternFill patternType="solid">
        <fgColor indexed="35"/>
        <bgColor indexed="49"/>
      </patternFill>
    </fill>
    <fill>
      <patternFill patternType="solid">
        <fgColor indexed="15"/>
        <bgColor indexed="35"/>
      </patternFill>
    </fill>
    <fill>
      <patternFill patternType="solid">
        <fgColor indexed="54"/>
        <bgColor indexed="23"/>
      </patternFill>
    </fill>
    <fill>
      <patternFill patternType="solid">
        <fgColor indexed="23"/>
        <bgColor indexed="55"/>
      </patternFill>
    </fill>
    <fill>
      <patternFill patternType="solid">
        <fgColor indexed="18"/>
        <bgColor indexed="32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theme="6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8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n">
        <color indexed="62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</borders>
  <cellStyleXfs count="4120">
    <xf numFmtId="0" fontId="0" fillId="0" borderId="0"/>
    <xf numFmtId="0" fontId="8" fillId="0" borderId="0"/>
    <xf numFmtId="0" fontId="2" fillId="0" borderId="0"/>
    <xf numFmtId="0" fontId="12" fillId="0" borderId="0"/>
    <xf numFmtId="0" fontId="13" fillId="0" borderId="0"/>
    <xf numFmtId="165" fontId="14" fillId="0" borderId="0">
      <alignment vertical="top"/>
    </xf>
    <xf numFmtId="165" fontId="15" fillId="0" borderId="0">
      <alignment vertical="top"/>
    </xf>
    <xf numFmtId="166" fontId="15" fillId="6" borderId="0">
      <alignment vertical="top"/>
    </xf>
    <xf numFmtId="166" fontId="15" fillId="7" borderId="0">
      <alignment vertical="top"/>
    </xf>
    <xf numFmtId="166" fontId="15" fillId="7" borderId="0">
      <alignment vertical="top"/>
    </xf>
    <xf numFmtId="166" fontId="15" fillId="7" borderId="0">
      <alignment vertical="top"/>
    </xf>
    <xf numFmtId="166" fontId="15" fillId="7" borderId="0">
      <alignment vertical="top"/>
    </xf>
    <xf numFmtId="166" fontId="15" fillId="7" borderId="0">
      <alignment vertical="top"/>
    </xf>
    <xf numFmtId="166" fontId="15" fillId="7" borderId="0">
      <alignment vertical="top"/>
    </xf>
    <xf numFmtId="166" fontId="15" fillId="7" borderId="0">
      <alignment vertical="top"/>
    </xf>
    <xf numFmtId="165" fontId="15" fillId="8" borderId="0">
      <alignment vertical="top"/>
    </xf>
    <xf numFmtId="167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167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3" fillId="0" borderId="0"/>
    <xf numFmtId="167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0" fontId="12" fillId="0" borderId="0"/>
    <xf numFmtId="0" fontId="13" fillId="0" borderId="0"/>
    <xf numFmtId="0" fontId="12" fillId="0" borderId="0"/>
    <xf numFmtId="0" fontId="13" fillId="0" borderId="0"/>
    <xf numFmtId="0" fontId="8" fillId="0" borderId="0"/>
    <xf numFmtId="0" fontId="8" fillId="0" borderId="0"/>
    <xf numFmtId="167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0" fontId="8" fillId="0" borderId="0"/>
    <xf numFmtId="0" fontId="8" fillId="0" borderId="0"/>
    <xf numFmtId="0" fontId="8" fillId="0" borderId="0"/>
    <xf numFmtId="167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167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0" fontId="8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8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8" fillId="0" borderId="0"/>
    <xf numFmtId="168" fontId="16" fillId="0" borderId="0">
      <protection locked="0"/>
    </xf>
    <xf numFmtId="0" fontId="8" fillId="0" borderId="0"/>
    <xf numFmtId="0" fontId="8" fillId="0" borderId="0"/>
    <xf numFmtId="169" fontId="16" fillId="0" borderId="0">
      <protection locked="0"/>
    </xf>
    <xf numFmtId="0" fontId="8" fillId="0" borderId="0"/>
    <xf numFmtId="0" fontId="8" fillId="0" borderId="0"/>
    <xf numFmtId="168" fontId="16" fillId="0" borderId="0">
      <protection locked="0"/>
    </xf>
    <xf numFmtId="0" fontId="8" fillId="0" borderId="0"/>
    <xf numFmtId="0" fontId="8" fillId="0" borderId="0"/>
    <xf numFmtId="169" fontId="16" fillId="0" borderId="0">
      <protection locked="0"/>
    </xf>
    <xf numFmtId="0" fontId="8" fillId="0" borderId="0"/>
    <xf numFmtId="0" fontId="8" fillId="0" borderId="0"/>
    <xf numFmtId="170" fontId="16" fillId="0" borderId="0">
      <protection locked="0"/>
    </xf>
    <xf numFmtId="0" fontId="8" fillId="0" borderId="0"/>
    <xf numFmtId="0" fontId="8" fillId="0" borderId="0"/>
    <xf numFmtId="171" fontId="16" fillId="0" borderId="15">
      <protection locked="0"/>
    </xf>
    <xf numFmtId="0" fontId="8" fillId="0" borderId="0"/>
    <xf numFmtId="0" fontId="8" fillId="0" borderId="0"/>
    <xf numFmtId="171" fontId="17" fillId="0" borderId="0">
      <protection locked="0"/>
    </xf>
    <xf numFmtId="0" fontId="8" fillId="0" borderId="0"/>
    <xf numFmtId="0" fontId="8" fillId="0" borderId="0"/>
    <xf numFmtId="171" fontId="17" fillId="0" borderId="0">
      <protection locked="0"/>
    </xf>
    <xf numFmtId="0" fontId="8" fillId="0" borderId="0"/>
    <xf numFmtId="0" fontId="8" fillId="0" borderId="0"/>
    <xf numFmtId="171" fontId="16" fillId="0" borderId="15">
      <protection locked="0"/>
    </xf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8" fillId="0" borderId="0"/>
    <xf numFmtId="0" fontId="2" fillId="9" borderId="0" applyNumberFormat="0" applyBorder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9" fillId="17" borderId="0" applyNumberFormat="0" applyBorder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Protection="0"/>
    <xf numFmtId="0" fontId="2" fillId="10" borderId="0" applyNumberFormat="0" applyBorder="0" applyAlignment="0" applyProtection="0"/>
    <xf numFmtId="0" fontId="19" fillId="17" borderId="0" applyNumberFormat="0" applyBorder="0" applyProtection="0"/>
    <xf numFmtId="0" fontId="2" fillId="10" borderId="0" applyNumberFormat="0" applyBorder="0" applyAlignment="0" applyProtection="0"/>
    <xf numFmtId="0" fontId="2" fillId="10" borderId="0" applyNumberFormat="0" applyBorder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8" fillId="0" borderId="0"/>
    <xf numFmtId="0" fontId="2" fillId="11" borderId="0" applyNumberFormat="0" applyBorder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Protection="0"/>
    <xf numFmtId="0" fontId="19" fillId="18" borderId="0" applyNumberFormat="0" applyBorder="0" applyProtection="0"/>
    <xf numFmtId="0" fontId="2" fillId="11" borderId="0" applyNumberFormat="0" applyBorder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18" fillId="0" borderId="0"/>
    <xf numFmtId="0" fontId="2" fillId="8" borderId="0" applyNumberFormat="0" applyBorder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Protection="0"/>
    <xf numFmtId="0" fontId="19" fillId="19" borderId="0" applyNumberFormat="0" applyBorder="0" applyProtection="0"/>
    <xf numFmtId="0" fontId="2" fillId="8" borderId="0" applyNumberFormat="0" applyBorder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8" fillId="0" borderId="0"/>
    <xf numFmtId="0" fontId="2" fillId="3" borderId="0" applyNumberFormat="0" applyBorder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19" fillId="20" borderId="0" applyNumberFormat="0" applyBorder="0" applyProtection="0"/>
    <xf numFmtId="0" fontId="2" fillId="12" borderId="0" applyNumberFormat="0" applyBorder="0" applyProtection="0"/>
    <xf numFmtId="0" fontId="2" fillId="12" borderId="0" applyNumberFormat="0" applyBorder="0" applyAlignment="0" applyProtection="0"/>
    <xf numFmtId="0" fontId="19" fillId="20" borderId="0" applyNumberFormat="0" applyBorder="0" applyProtection="0"/>
    <xf numFmtId="0" fontId="2" fillId="12" borderId="0" applyNumberFormat="0" applyBorder="0" applyAlignment="0" applyProtection="0"/>
    <xf numFmtId="0" fontId="2" fillId="12" borderId="0" applyNumberFormat="0" applyBorder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8" fillId="0" borderId="0"/>
    <xf numFmtId="0" fontId="2" fillId="13" borderId="0" applyNumberFormat="0" applyBorder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19" fillId="21" borderId="0" applyNumberFormat="0" applyBorder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Protection="0"/>
    <xf numFmtId="0" fontId="19" fillId="21" borderId="0" applyNumberFormat="0" applyBorder="0" applyProtection="0"/>
    <xf numFmtId="0" fontId="2" fillId="14" borderId="0" applyNumberFormat="0" applyBorder="0" applyAlignment="0" applyProtection="0"/>
    <xf numFmtId="0" fontId="2" fillId="14" borderId="0" applyNumberFormat="0" applyBorder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18" fillId="0" borderId="0"/>
    <xf numFmtId="0" fontId="2" fillId="15" borderId="0" applyNumberFormat="0" applyBorder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19" fillId="22" borderId="0" applyNumberFormat="0" applyBorder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Protection="0"/>
    <xf numFmtId="0" fontId="2" fillId="16" borderId="0" applyNumberFormat="0" applyBorder="0" applyAlignment="0" applyProtection="0"/>
    <xf numFmtId="0" fontId="19" fillId="22" borderId="0" applyNumberFormat="0" applyBorder="0" applyProtection="0"/>
    <xf numFmtId="0" fontId="2" fillId="16" borderId="0" applyNumberFormat="0" applyBorder="0" applyAlignment="0" applyProtection="0"/>
    <xf numFmtId="0" fontId="2" fillId="16" borderId="0" applyNumberFormat="0" applyBorder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18" fillId="0" borderId="0"/>
    <xf numFmtId="0" fontId="2" fillId="23" borderId="0" applyNumberFormat="0" applyBorder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Protection="0"/>
    <xf numFmtId="0" fontId="19" fillId="27" borderId="0" applyNumberFormat="0" applyBorder="0" applyProtection="0"/>
    <xf numFmtId="0" fontId="2" fillId="23" borderId="0" applyNumberFormat="0" applyBorder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18" fillId="0" borderId="0"/>
    <xf numFmtId="0" fontId="2" fillId="24" borderId="0" applyNumberFormat="0" applyBorder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Protection="0"/>
    <xf numFmtId="0" fontId="19" fillId="28" borderId="0" applyNumberFormat="0" applyBorder="0" applyProtection="0"/>
    <xf numFmtId="0" fontId="2" fillId="24" borderId="0" applyNumberFormat="0" applyBorder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18" fillId="0" borderId="0"/>
    <xf numFmtId="0" fontId="2" fillId="25" borderId="0" applyNumberFormat="0" applyBorder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Protection="0"/>
    <xf numFmtId="0" fontId="19" fillId="29" borderId="0" applyNumberFormat="0" applyBorder="0" applyProtection="0"/>
    <xf numFmtId="0" fontId="2" fillId="25" borderId="0" applyNumberFormat="0" applyBorder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8" fillId="0" borderId="0"/>
    <xf numFmtId="0" fontId="2" fillId="3" borderId="0" applyNumberFormat="0" applyBorder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19" fillId="20" borderId="0" applyNumberFormat="0" applyBorder="0" applyProtection="0"/>
    <xf numFmtId="0" fontId="2" fillId="12" borderId="0" applyNumberFormat="0" applyBorder="0" applyProtection="0"/>
    <xf numFmtId="0" fontId="2" fillId="12" borderId="0" applyNumberFormat="0" applyBorder="0" applyAlignment="0" applyProtection="0"/>
    <xf numFmtId="0" fontId="19" fillId="20" borderId="0" applyNumberFormat="0" applyBorder="0" applyProtection="0"/>
    <xf numFmtId="0" fontId="2" fillId="12" borderId="0" applyNumberFormat="0" applyBorder="0" applyAlignment="0" applyProtection="0"/>
    <xf numFmtId="0" fontId="2" fillId="12" borderId="0" applyNumberFormat="0" applyBorder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18" fillId="0" borderId="0"/>
    <xf numFmtId="0" fontId="2" fillId="23" borderId="0" applyNumberFormat="0" applyBorder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Protection="0"/>
    <xf numFmtId="0" fontId="19" fillId="27" borderId="0" applyNumberFormat="0" applyBorder="0" applyProtection="0"/>
    <xf numFmtId="0" fontId="2" fillId="23" borderId="0" applyNumberFormat="0" applyBorder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18" fillId="0" borderId="0"/>
    <xf numFmtId="0" fontId="2" fillId="26" borderId="0" applyNumberFormat="0" applyBorder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19" fillId="30" borderId="0" applyNumberFormat="0" applyBorder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Protection="0"/>
    <xf numFmtId="0" fontId="2" fillId="26" borderId="0" applyNumberFormat="0" applyBorder="0" applyAlignment="0" applyProtection="0"/>
    <xf numFmtId="0" fontId="19" fillId="30" borderId="0" applyNumberFormat="0" applyBorder="0" applyProtection="0"/>
    <xf numFmtId="0" fontId="2" fillId="26" borderId="0" applyNumberFormat="0" applyBorder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32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18" fillId="0" borderId="0"/>
    <xf numFmtId="0" fontId="20" fillId="31" borderId="0" applyNumberFormat="0" applyBorder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1" fillId="35" borderId="0" applyNumberFormat="0" applyBorder="0" applyProtection="0"/>
    <xf numFmtId="0" fontId="20" fillId="31" borderId="0" applyNumberFormat="0" applyBorder="0" applyProtection="0"/>
    <xf numFmtId="0" fontId="20" fillId="31" borderId="0" applyNumberFormat="0" applyBorder="0" applyAlignment="0" applyProtection="0"/>
    <xf numFmtId="0" fontId="21" fillId="35" borderId="0" applyNumberFormat="0" applyBorder="0" applyProtection="0"/>
    <xf numFmtId="0" fontId="20" fillId="31" borderId="0" applyNumberFormat="0" applyBorder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18" fillId="0" borderId="0"/>
    <xf numFmtId="0" fontId="20" fillId="24" borderId="0" applyNumberFormat="0" applyBorder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Protection="0"/>
    <xf numFmtId="0" fontId="21" fillId="28" borderId="0" applyNumberFormat="0" applyBorder="0" applyProtection="0"/>
    <xf numFmtId="0" fontId="20" fillId="24" borderId="0" applyNumberFormat="0" applyBorder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18" fillId="0" borderId="0"/>
    <xf numFmtId="0" fontId="20" fillId="25" borderId="0" applyNumberFormat="0" applyBorder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Protection="0"/>
    <xf numFmtId="0" fontId="21" fillId="29" borderId="0" applyNumberFormat="0" applyBorder="0" applyProtection="0"/>
    <xf numFmtId="0" fontId="20" fillId="25" borderId="0" applyNumberFormat="0" applyBorder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18" fillId="0" borderId="0"/>
    <xf numFmtId="0" fontId="20" fillId="32" borderId="0" applyNumberFormat="0" applyBorder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Protection="0"/>
    <xf numFmtId="0" fontId="21" fillId="36" borderId="0" applyNumberFormat="0" applyBorder="0" applyProtection="0"/>
    <xf numFmtId="0" fontId="20" fillId="32" borderId="0" applyNumberFormat="0" applyBorder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8" fillId="0" borderId="0"/>
    <xf numFmtId="0" fontId="20" fillId="33" borderId="0" applyNumberFormat="0" applyBorder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Protection="0"/>
    <xf numFmtId="0" fontId="21" fillId="37" borderId="0" applyNumberFormat="0" applyBorder="0" applyProtection="0"/>
    <xf numFmtId="0" fontId="20" fillId="33" borderId="0" applyNumberFormat="0" applyBorder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8" fillId="0" borderId="0"/>
    <xf numFmtId="0" fontId="20" fillId="34" borderId="0" applyNumberFormat="0" applyBorder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Protection="0"/>
    <xf numFmtId="0" fontId="21" fillId="38" borderId="0" applyNumberFormat="0" applyBorder="0" applyProtection="0"/>
    <xf numFmtId="0" fontId="20" fillId="34" borderId="0" applyNumberFormat="0" applyBorder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32" borderId="0" applyNumberFormat="0" applyBorder="0" applyAlignment="0" applyProtection="0"/>
    <xf numFmtId="0" fontId="20" fillId="33" borderId="0" applyNumberFormat="0" applyBorder="0" applyAlignment="0" applyProtection="0"/>
    <xf numFmtId="0" fontId="20" fillId="42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72" fontId="18" fillId="0" borderId="16">
      <protection locked="0"/>
    </xf>
    <xf numFmtId="173" fontId="2" fillId="0" borderId="0" applyFill="0" applyBorder="0" applyAlignment="0" applyProtection="0"/>
    <xf numFmtId="174" fontId="2" fillId="0" borderId="0" applyFill="0" applyBorder="0" applyAlignment="0" applyProtection="0"/>
    <xf numFmtId="0" fontId="24" fillId="11" borderId="0" applyNumberFormat="0" applyBorder="0" applyAlignment="0" applyProtection="0"/>
    <xf numFmtId="0" fontId="25" fillId="6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6" fillId="43" borderId="18" applyNumberFormat="0" applyAlignment="0" applyProtection="0"/>
    <xf numFmtId="175" fontId="2" fillId="0" borderId="0" applyFill="0" applyBorder="0" applyAlignment="0" applyProtection="0"/>
    <xf numFmtId="176" fontId="2" fillId="0" borderId="0" applyFill="0" applyBorder="0" applyAlignment="0" applyProtection="0"/>
    <xf numFmtId="3" fontId="2" fillId="0" borderId="0" applyFill="0" applyBorder="0" applyAlignment="0" applyProtection="0"/>
    <xf numFmtId="3" fontId="27" fillId="0" borderId="0" applyFill="0" applyBorder="0" applyAlignment="0" applyProtection="0"/>
    <xf numFmtId="172" fontId="28" fillId="13" borderId="16"/>
    <xf numFmtId="172" fontId="28" fillId="14" borderId="16"/>
    <xf numFmtId="172" fontId="28" fillId="14" borderId="16"/>
    <xf numFmtId="172" fontId="28" fillId="14" borderId="16"/>
    <xf numFmtId="172" fontId="28" fillId="14" borderId="16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7" fillId="0" borderId="0" applyFill="0" applyBorder="0" applyAlignment="0" applyProtection="0"/>
    <xf numFmtId="177" fontId="2" fillId="0" borderId="0" applyFill="0" applyBorder="0" applyAlignment="0" applyProtection="0"/>
    <xf numFmtId="177" fontId="27" fillId="0" borderId="0" applyFill="0" applyBorder="0" applyAlignment="0" applyProtection="0"/>
    <xf numFmtId="177" fontId="2" fillId="0" borderId="0" applyFill="0" applyBorder="0" applyAlignment="0" applyProtection="0"/>
    <xf numFmtId="177" fontId="27" fillId="0" borderId="0" applyFill="0" applyBorder="0" applyAlignment="0" applyProtection="0"/>
    <xf numFmtId="177" fontId="2" fillId="0" borderId="0" applyFill="0" applyBorder="0" applyAlignment="0" applyProtection="0"/>
    <xf numFmtId="177" fontId="27" fillId="0" borderId="0" applyFill="0" applyBorder="0" applyAlignment="0" applyProtection="0"/>
    <xf numFmtId="177" fontId="2" fillId="0" borderId="0" applyFill="0" applyBorder="0" applyAlignment="0" applyProtection="0"/>
    <xf numFmtId="177" fontId="27" fillId="0" borderId="0" applyFill="0" applyBorder="0" applyAlignment="0" applyProtection="0"/>
    <xf numFmtId="177" fontId="2" fillId="0" borderId="0" applyFill="0" applyBorder="0" applyAlignment="0" applyProtection="0"/>
    <xf numFmtId="177" fontId="27" fillId="0" borderId="0" applyFill="0" applyBorder="0" applyAlignment="0" applyProtection="0"/>
    <xf numFmtId="177" fontId="2" fillId="0" borderId="0" applyFill="0" applyBorder="0" applyAlignment="0" applyProtection="0"/>
    <xf numFmtId="177" fontId="27" fillId="0" borderId="0" applyFill="0" applyBorder="0" applyAlignment="0" applyProtection="0"/>
    <xf numFmtId="177" fontId="27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7" fillId="0" borderId="0" applyFill="0" applyBorder="0" applyAlignment="0" applyProtection="0"/>
    <xf numFmtId="177" fontId="2" fillId="0" borderId="0" applyFill="0" applyBorder="0" applyAlignment="0" applyProtection="0"/>
    <xf numFmtId="177" fontId="27" fillId="0" borderId="0" applyFill="0" applyBorder="0" applyAlignment="0" applyProtection="0"/>
    <xf numFmtId="177" fontId="2" fillId="0" borderId="0" applyFill="0" applyBorder="0" applyAlignment="0" applyProtection="0"/>
    <xf numFmtId="177" fontId="27" fillId="0" borderId="0" applyFill="0" applyBorder="0" applyAlignment="0" applyProtection="0"/>
    <xf numFmtId="177" fontId="2" fillId="0" borderId="0" applyFill="0" applyBorder="0" applyAlignment="0" applyProtection="0"/>
    <xf numFmtId="177" fontId="27" fillId="0" borderId="0" applyFill="0" applyBorder="0" applyAlignment="0" applyProtection="0"/>
    <xf numFmtId="177" fontId="2" fillId="0" borderId="0" applyFill="0" applyBorder="0" applyAlignment="0" applyProtection="0"/>
    <xf numFmtId="177" fontId="27" fillId="0" borderId="0" applyFill="0" applyBorder="0" applyAlignment="0" applyProtection="0"/>
    <xf numFmtId="177" fontId="2" fillId="0" borderId="0" applyFill="0" applyBorder="0" applyAlignment="0" applyProtection="0"/>
    <xf numFmtId="177" fontId="27" fillId="0" borderId="0" applyFill="0" applyBorder="0" applyAlignment="0" applyProtection="0"/>
    <xf numFmtId="177" fontId="2" fillId="0" borderId="0" applyFill="0" applyBorder="0" applyAlignment="0" applyProtection="0"/>
    <xf numFmtId="177" fontId="27" fillId="0" borderId="0" applyFill="0" applyBorder="0" applyAlignment="0" applyProtection="0"/>
    <xf numFmtId="177" fontId="27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7" fillId="0" borderId="0" applyFill="0" applyBorder="0" applyAlignment="0" applyProtection="0"/>
    <xf numFmtId="177" fontId="2" fillId="0" borderId="0" applyFill="0" applyBorder="0" applyAlignment="0" applyProtection="0"/>
    <xf numFmtId="177" fontId="27" fillId="0" borderId="0" applyFill="0" applyBorder="0" applyAlignment="0" applyProtection="0"/>
    <xf numFmtId="177" fontId="2" fillId="0" borderId="0" applyFill="0" applyBorder="0" applyAlignment="0" applyProtection="0"/>
    <xf numFmtId="177" fontId="27" fillId="0" borderId="0" applyFill="0" applyBorder="0" applyAlignment="0" applyProtection="0"/>
    <xf numFmtId="177" fontId="2" fillId="0" borderId="0" applyFill="0" applyBorder="0" applyAlignment="0" applyProtection="0"/>
    <xf numFmtId="177" fontId="27" fillId="0" borderId="0" applyFill="0" applyBorder="0" applyAlignment="0" applyProtection="0"/>
    <xf numFmtId="177" fontId="2" fillId="0" borderId="0" applyFill="0" applyBorder="0" applyAlignment="0" applyProtection="0"/>
    <xf numFmtId="177" fontId="27" fillId="0" borderId="0" applyFill="0" applyBorder="0" applyAlignment="0" applyProtection="0"/>
    <xf numFmtId="177" fontId="2" fillId="0" borderId="0" applyFill="0" applyBorder="0" applyAlignment="0" applyProtection="0"/>
    <xf numFmtId="177" fontId="27" fillId="0" borderId="0" applyFill="0" applyBorder="0" applyAlignment="0" applyProtection="0"/>
    <xf numFmtId="177" fontId="2" fillId="0" borderId="0" applyFill="0" applyBorder="0" applyAlignment="0" applyProtection="0"/>
    <xf numFmtId="177" fontId="27" fillId="0" borderId="0" applyFill="0" applyBorder="0" applyAlignment="0" applyProtection="0"/>
    <xf numFmtId="177" fontId="27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7" fillId="0" borderId="0" applyFill="0" applyBorder="0" applyAlignment="0" applyProtection="0"/>
    <xf numFmtId="177" fontId="2" fillId="0" borderId="0" applyFill="0" applyBorder="0" applyAlignment="0" applyProtection="0"/>
    <xf numFmtId="177" fontId="27" fillId="0" borderId="0" applyFill="0" applyBorder="0" applyAlignment="0" applyProtection="0"/>
    <xf numFmtId="177" fontId="2" fillId="0" borderId="0" applyFill="0" applyBorder="0" applyAlignment="0" applyProtection="0"/>
    <xf numFmtId="177" fontId="27" fillId="0" borderId="0" applyFill="0" applyBorder="0" applyAlignment="0" applyProtection="0"/>
    <xf numFmtId="177" fontId="2" fillId="0" borderId="0" applyFill="0" applyBorder="0" applyAlignment="0" applyProtection="0"/>
    <xf numFmtId="177" fontId="27" fillId="0" borderId="0" applyFill="0" applyBorder="0" applyAlignment="0" applyProtection="0"/>
    <xf numFmtId="177" fontId="2" fillId="0" borderId="0" applyFill="0" applyBorder="0" applyAlignment="0" applyProtection="0"/>
    <xf numFmtId="177" fontId="27" fillId="0" borderId="0" applyFill="0" applyBorder="0" applyAlignment="0" applyProtection="0"/>
    <xf numFmtId="177" fontId="2" fillId="0" borderId="0" applyFill="0" applyBorder="0" applyAlignment="0" applyProtection="0"/>
    <xf numFmtId="177" fontId="27" fillId="0" borderId="0" applyFill="0" applyBorder="0" applyAlignment="0" applyProtection="0"/>
    <xf numFmtId="177" fontId="2" fillId="0" borderId="0" applyFill="0" applyBorder="0" applyAlignment="0" applyProtection="0"/>
    <xf numFmtId="177" fontId="27" fillId="0" borderId="0" applyFill="0" applyBorder="0" applyAlignment="0" applyProtection="0"/>
    <xf numFmtId="177" fontId="27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7" fillId="0" borderId="0" applyFill="0" applyBorder="0" applyAlignment="0" applyProtection="0"/>
    <xf numFmtId="177" fontId="27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7" fillId="0" borderId="0" applyFill="0" applyBorder="0" applyAlignment="0" applyProtection="0"/>
    <xf numFmtId="177" fontId="27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7" fillId="0" borderId="0" applyFill="0" applyBorder="0" applyAlignment="0" applyProtection="0"/>
    <xf numFmtId="177" fontId="27" fillId="0" borderId="0" applyFill="0" applyBorder="0" applyAlignment="0" applyProtection="0"/>
    <xf numFmtId="177" fontId="27" fillId="0" borderId="0" applyFill="0" applyBorder="0" applyAlignment="0" applyProtection="0"/>
    <xf numFmtId="178" fontId="2" fillId="0" borderId="0" applyFill="0" applyBorder="0" applyAlignment="0" applyProtection="0"/>
    <xf numFmtId="179" fontId="2" fillId="0" borderId="0" applyFill="0" applyBorder="0" applyAlignment="0" applyProtection="0"/>
    <xf numFmtId="179" fontId="27" fillId="0" borderId="0" applyFill="0" applyBorder="0" applyAlignment="0" applyProtection="0"/>
    <xf numFmtId="0" fontId="2" fillId="0" borderId="0" applyFill="0" applyBorder="0" applyAlignment="0" applyProtection="0"/>
    <xf numFmtId="0" fontId="27" fillId="0" borderId="0" applyFill="0" applyBorder="0" applyAlignment="0" applyProtection="0"/>
    <xf numFmtId="14" fontId="29" fillId="0" borderId="0">
      <alignment vertical="top"/>
    </xf>
    <xf numFmtId="167" fontId="30" fillId="0" borderId="0">
      <alignment vertical="top"/>
    </xf>
    <xf numFmtId="38" fontId="30" fillId="0" borderId="0">
      <alignment vertical="top"/>
    </xf>
    <xf numFmtId="180" fontId="2" fillId="0" borderId="0" applyFill="0" applyBorder="0" applyAlignment="0" applyProtection="0"/>
    <xf numFmtId="180" fontId="27" fillId="0" borderId="0" applyFill="0" applyBorder="0" applyAlignment="0" applyProtection="0"/>
    <xf numFmtId="0" fontId="9" fillId="0" borderId="0"/>
    <xf numFmtId="0" fontId="2" fillId="0" borderId="0"/>
    <xf numFmtId="0" fontId="31" fillId="0" borderId="0"/>
    <xf numFmtId="0" fontId="32" fillId="0" borderId="0" applyBorder="0" applyProtection="0"/>
    <xf numFmtId="181" fontId="33" fillId="0" borderId="0" applyBorder="0" applyProtection="0"/>
    <xf numFmtId="181" fontId="34" fillId="0" borderId="0"/>
    <xf numFmtId="0" fontId="32" fillId="0" borderId="0"/>
    <xf numFmtId="0" fontId="32" fillId="0" borderId="0" applyBorder="0" applyProtection="0"/>
    <xf numFmtId="0" fontId="18" fillId="0" borderId="0"/>
    <xf numFmtId="181" fontId="35" fillId="0" borderId="0" applyBorder="0" applyProtection="0"/>
    <xf numFmtId="0" fontId="18" fillId="0" borderId="0"/>
    <xf numFmtId="0" fontId="36" fillId="0" borderId="0" applyNumberFormat="0" applyFill="0" applyBorder="0" applyAlignment="0" applyProtection="0"/>
    <xf numFmtId="164" fontId="37" fillId="0" borderId="0" applyFill="0" applyBorder="0" applyAlignment="0" applyProtection="0"/>
    <xf numFmtId="164" fontId="14" fillId="0" borderId="0" applyFill="0" applyBorder="0" applyAlignment="0" applyProtection="0"/>
    <xf numFmtId="164" fontId="38" fillId="0" borderId="0" applyFill="0" applyBorder="0" applyAlignment="0" applyProtection="0"/>
    <xf numFmtId="164" fontId="39" fillId="0" borderId="0" applyFill="0" applyBorder="0" applyAlignment="0" applyProtection="0"/>
    <xf numFmtId="164" fontId="40" fillId="0" borderId="0" applyFill="0" applyBorder="0" applyAlignment="0" applyProtection="0"/>
    <xf numFmtId="164" fontId="41" fillId="0" borderId="0" applyFill="0" applyBorder="0" applyAlignment="0" applyProtection="0"/>
    <xf numFmtId="164" fontId="42" fillId="0" borderId="0" applyFill="0" applyBorder="0" applyAlignment="0" applyProtection="0"/>
    <xf numFmtId="2" fontId="2" fillId="0" borderId="0" applyFill="0" applyBorder="0" applyAlignment="0" applyProtection="0"/>
    <xf numFmtId="2" fontId="27" fillId="0" borderId="0" applyFill="0" applyBorder="0" applyAlignment="0" applyProtection="0"/>
    <xf numFmtId="0" fontId="43" fillId="8" borderId="0" applyNumberFormat="0" applyBorder="0" applyAlignment="0" applyProtection="0"/>
    <xf numFmtId="0" fontId="44" fillId="0" borderId="0" applyNumberFormat="0" applyBorder="0" applyProtection="0">
      <alignment horizontal="center"/>
    </xf>
    <xf numFmtId="0" fontId="44" fillId="0" borderId="0" applyBorder="0" applyProtection="0">
      <alignment horizontal="center"/>
    </xf>
    <xf numFmtId="0" fontId="45" fillId="0" borderId="0" applyBorder="0" applyProtection="0">
      <alignment horizontal="center"/>
    </xf>
    <xf numFmtId="181" fontId="46" fillId="0" borderId="0" applyBorder="0" applyProtection="0">
      <alignment horizontal="center"/>
    </xf>
    <xf numFmtId="181" fontId="46" fillId="0" borderId="0" applyBorder="0" applyProtection="0">
      <alignment horizontal="center"/>
    </xf>
    <xf numFmtId="0" fontId="47" fillId="0" borderId="19" applyNumberFormat="0" applyFill="0" applyAlignment="0" applyProtection="0"/>
    <xf numFmtId="181" fontId="46" fillId="0" borderId="0" applyBorder="0" applyProtection="0">
      <alignment horizontal="center"/>
    </xf>
    <xf numFmtId="0" fontId="44" fillId="0" borderId="0" applyBorder="0" applyProtection="0">
      <alignment horizontal="center"/>
    </xf>
    <xf numFmtId="0" fontId="45" fillId="0" borderId="0">
      <alignment horizontal="center"/>
    </xf>
    <xf numFmtId="0" fontId="44" fillId="0" borderId="0" applyNumberFormat="0" applyBorder="0" applyProtection="0">
      <alignment horizontal="center"/>
    </xf>
    <xf numFmtId="0" fontId="44" fillId="0" borderId="0" applyBorder="0" applyProtection="0">
      <alignment horizontal="center"/>
    </xf>
    <xf numFmtId="0" fontId="48" fillId="0" borderId="20" applyNumberFormat="0" applyFill="0" applyAlignment="0" applyProtection="0"/>
    <xf numFmtId="0" fontId="44" fillId="0" borderId="0" applyNumberFormat="0" applyBorder="0" applyProtection="0">
      <alignment horizontal="center"/>
    </xf>
    <xf numFmtId="0" fontId="48" fillId="0" borderId="20" applyNumberFormat="0" applyFill="0" applyAlignment="0" applyProtection="0"/>
    <xf numFmtId="0" fontId="45" fillId="0" borderId="0">
      <alignment horizontal="center"/>
    </xf>
    <xf numFmtId="0" fontId="49" fillId="0" borderId="21" applyNumberFormat="0" applyFill="0" applyAlignment="0" applyProtection="0"/>
    <xf numFmtId="0" fontId="46" fillId="0" borderId="0" applyNumberFormat="0" applyBorder="0" applyProtection="0">
      <alignment horizontal="center"/>
    </xf>
    <xf numFmtId="0" fontId="49" fillId="0" borderId="0" applyNumberFormat="0" applyFill="0" applyBorder="0" applyAlignment="0" applyProtection="0"/>
    <xf numFmtId="0" fontId="44" fillId="0" borderId="0" applyNumberFormat="0" applyBorder="0" applyProtection="0">
      <alignment horizontal="center"/>
    </xf>
    <xf numFmtId="0" fontId="50" fillId="0" borderId="0">
      <alignment vertical="top"/>
    </xf>
    <xf numFmtId="0" fontId="44" fillId="0" borderId="0">
      <alignment horizontal="center"/>
    </xf>
    <xf numFmtId="0" fontId="44" fillId="0" borderId="0" applyNumberFormat="0" applyBorder="0" applyProtection="0">
      <alignment horizontal="center"/>
    </xf>
    <xf numFmtId="0" fontId="44" fillId="0" borderId="0" applyNumberFormat="0" applyBorder="0" applyProtection="0">
      <alignment horizontal="center" textRotation="90"/>
    </xf>
    <xf numFmtId="0" fontId="44" fillId="0" borderId="0" applyBorder="0" applyProtection="0">
      <alignment horizontal="center" textRotation="90"/>
    </xf>
    <xf numFmtId="0" fontId="45" fillId="0" borderId="0" applyBorder="0" applyProtection="0">
      <alignment horizontal="center" textRotation="90"/>
    </xf>
    <xf numFmtId="181" fontId="46" fillId="0" borderId="0" applyBorder="0" applyProtection="0">
      <alignment horizontal="center" textRotation="90"/>
    </xf>
    <xf numFmtId="181" fontId="46" fillId="0" borderId="0" applyBorder="0" applyProtection="0">
      <alignment horizontal="center" textRotation="90"/>
    </xf>
    <xf numFmtId="181" fontId="46" fillId="0" borderId="0" applyBorder="0" applyProtection="0">
      <alignment horizontal="center" textRotation="90"/>
    </xf>
    <xf numFmtId="0" fontId="44" fillId="0" borderId="0" applyBorder="0" applyProtection="0">
      <alignment horizontal="center" textRotation="90"/>
    </xf>
    <xf numFmtId="0" fontId="45" fillId="0" borderId="0">
      <alignment horizontal="center" textRotation="90"/>
    </xf>
    <xf numFmtId="0" fontId="44" fillId="0" borderId="0" applyNumberFormat="0" applyBorder="0" applyProtection="0">
      <alignment horizontal="center" textRotation="90"/>
    </xf>
    <xf numFmtId="0" fontId="44" fillId="0" borderId="0" applyBorder="0" applyProtection="0">
      <alignment horizontal="center" textRotation="90"/>
    </xf>
    <xf numFmtId="0" fontId="44" fillId="0" borderId="0" applyNumberFormat="0" applyBorder="0" applyProtection="0">
      <alignment horizontal="center" textRotation="90"/>
    </xf>
    <xf numFmtId="0" fontId="45" fillId="0" borderId="0">
      <alignment horizontal="center" textRotation="90"/>
    </xf>
    <xf numFmtId="0" fontId="46" fillId="0" borderId="0" applyNumberFormat="0" applyBorder="0" applyProtection="0">
      <alignment horizontal="center" textRotation="90"/>
    </xf>
    <xf numFmtId="0" fontId="44" fillId="0" borderId="0" applyNumberFormat="0" applyBorder="0" applyProtection="0">
      <alignment horizontal="center" textRotation="90"/>
    </xf>
    <xf numFmtId="0" fontId="44" fillId="0" borderId="0">
      <alignment horizontal="center" textRotation="90"/>
    </xf>
    <xf numFmtId="0" fontId="44" fillId="0" borderId="0" applyNumberFormat="0" applyBorder="0" applyProtection="0">
      <alignment horizontal="center" textRotation="90"/>
    </xf>
    <xf numFmtId="167" fontId="51" fillId="0" borderId="0">
      <alignment vertical="top"/>
    </xf>
    <xf numFmtId="38" fontId="51" fillId="0" borderId="0">
      <alignment vertical="top"/>
    </xf>
    <xf numFmtId="172" fontId="52" fillId="0" borderId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15" borderId="17" applyNumberFormat="0" applyAlignment="0" applyProtection="0"/>
    <xf numFmtId="0" fontId="55" fillId="16" borderId="17" applyNumberFormat="0" applyAlignment="0" applyProtection="0"/>
    <xf numFmtId="0" fontId="55" fillId="16" borderId="17" applyNumberFormat="0" applyAlignment="0" applyProtection="0"/>
    <xf numFmtId="0" fontId="55" fillId="16" borderId="17" applyNumberFormat="0" applyAlignment="0" applyProtection="0"/>
    <xf numFmtId="0" fontId="55" fillId="16" borderId="17" applyNumberFormat="0" applyAlignment="0" applyProtection="0"/>
    <xf numFmtId="0" fontId="55" fillId="16" borderId="17" applyNumberFormat="0" applyAlignment="0" applyProtection="0"/>
    <xf numFmtId="0" fontId="55" fillId="16" borderId="17" applyNumberFormat="0" applyAlignment="0" applyProtection="0"/>
    <xf numFmtId="0" fontId="55" fillId="16" borderId="17" applyNumberFormat="0" applyAlignment="0" applyProtection="0"/>
    <xf numFmtId="167" fontId="15" fillId="0" borderId="0">
      <alignment vertical="top"/>
    </xf>
    <xf numFmtId="167" fontId="15" fillId="6" borderId="0">
      <alignment vertical="top"/>
    </xf>
    <xf numFmtId="38" fontId="15" fillId="7" borderId="0">
      <alignment vertical="top"/>
    </xf>
    <xf numFmtId="38" fontId="15" fillId="7" borderId="0">
      <alignment vertical="top"/>
    </xf>
    <xf numFmtId="38" fontId="15" fillId="7" borderId="0">
      <alignment vertical="top"/>
    </xf>
    <xf numFmtId="38" fontId="15" fillId="7" borderId="0">
      <alignment vertical="top"/>
    </xf>
    <xf numFmtId="38" fontId="15" fillId="7" borderId="0">
      <alignment vertical="top"/>
    </xf>
    <xf numFmtId="38" fontId="15" fillId="7" borderId="0">
      <alignment vertical="top"/>
    </xf>
    <xf numFmtId="38" fontId="15" fillId="7" borderId="0">
      <alignment vertical="top"/>
    </xf>
    <xf numFmtId="38" fontId="15" fillId="0" borderId="0">
      <alignment vertical="top"/>
    </xf>
    <xf numFmtId="182" fontId="15" fillId="8" borderId="0">
      <alignment vertical="top"/>
    </xf>
    <xf numFmtId="38" fontId="15" fillId="0" borderId="0">
      <alignment vertical="top"/>
    </xf>
    <xf numFmtId="0" fontId="56" fillId="0" borderId="22" applyNumberFormat="0" applyFill="0" applyAlignment="0" applyProtection="0"/>
    <xf numFmtId="0" fontId="57" fillId="44" borderId="0" applyNumberFormat="0" applyBorder="0" applyAlignment="0" applyProtection="0"/>
    <xf numFmtId="0" fontId="58" fillId="0" borderId="0" applyNumberFormat="0" applyFill="0" applyBorder="0" applyAlignment="0" applyProtection="0"/>
    <xf numFmtId="0" fontId="18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4" fillId="0" borderId="0"/>
    <xf numFmtId="0" fontId="12" fillId="0" borderId="0"/>
    <xf numFmtId="0" fontId="2" fillId="45" borderId="23" applyNumberFormat="0" applyAlignment="0" applyProtection="0"/>
    <xf numFmtId="0" fontId="27" fillId="45" borderId="23" applyNumberFormat="0" applyAlignment="0" applyProtection="0"/>
    <xf numFmtId="183" fontId="2" fillId="0" borderId="0" applyFill="0" applyBorder="0" applyAlignment="0" applyProtection="0"/>
    <xf numFmtId="184" fontId="2" fillId="0" borderId="0" applyFill="0" applyBorder="0" applyAlignment="0" applyProtection="0"/>
    <xf numFmtId="0" fontId="59" fillId="6" borderId="24" applyNumberFormat="0" applyAlignment="0" applyProtection="0"/>
    <xf numFmtId="0" fontId="59" fillId="7" borderId="24" applyNumberFormat="0" applyAlignment="0" applyProtection="0"/>
    <xf numFmtId="0" fontId="59" fillId="7" borderId="24" applyNumberFormat="0" applyAlignment="0" applyProtection="0"/>
    <xf numFmtId="0" fontId="59" fillId="7" borderId="24" applyNumberFormat="0" applyAlignment="0" applyProtection="0"/>
    <xf numFmtId="0" fontId="59" fillId="7" borderId="24" applyNumberFormat="0" applyAlignment="0" applyProtection="0"/>
    <xf numFmtId="0" fontId="59" fillId="7" borderId="24" applyNumberFormat="0" applyAlignment="0" applyProtection="0"/>
    <xf numFmtId="0" fontId="59" fillId="7" borderId="24" applyNumberFormat="0" applyAlignment="0" applyProtection="0"/>
    <xf numFmtId="0" fontId="59" fillId="7" borderId="24" applyNumberFormat="0" applyAlignment="0" applyProtection="0"/>
    <xf numFmtId="0" fontId="60" fillId="0" borderId="0" applyNumberFormat="0">
      <alignment horizontal="left"/>
    </xf>
    <xf numFmtId="0" fontId="61" fillId="0" borderId="0" applyNumberFormat="0" applyBorder="0" applyProtection="0"/>
    <xf numFmtId="0" fontId="61" fillId="0" borderId="0" applyBorder="0" applyProtection="0"/>
    <xf numFmtId="0" fontId="62" fillId="0" borderId="0" applyBorder="0" applyProtection="0"/>
    <xf numFmtId="181" fontId="63" fillId="0" borderId="0" applyBorder="0" applyProtection="0"/>
    <xf numFmtId="181" fontId="63" fillId="0" borderId="0" applyBorder="0" applyProtection="0"/>
    <xf numFmtId="181" fontId="63" fillId="0" borderId="0" applyBorder="0" applyProtection="0"/>
    <xf numFmtId="0" fontId="61" fillId="0" borderId="0" applyBorder="0" applyProtection="0"/>
    <xf numFmtId="0" fontId="62" fillId="0" borderId="0"/>
    <xf numFmtId="0" fontId="61" fillId="0" borderId="0" applyNumberFormat="0" applyBorder="0" applyProtection="0"/>
    <xf numFmtId="0" fontId="61" fillId="0" borderId="0" applyBorder="0" applyProtection="0"/>
    <xf numFmtId="0" fontId="61" fillId="0" borderId="0" applyNumberFormat="0" applyBorder="0" applyProtection="0"/>
    <xf numFmtId="0" fontId="62" fillId="0" borderId="0"/>
    <xf numFmtId="0" fontId="63" fillId="0" borderId="0" applyNumberFormat="0" applyBorder="0" applyProtection="0"/>
    <xf numFmtId="0" fontId="61" fillId="0" borderId="0" applyNumberFormat="0" applyBorder="0" applyProtection="0"/>
    <xf numFmtId="0" fontId="61" fillId="0" borderId="0"/>
    <xf numFmtId="0" fontId="61" fillId="0" borderId="0" applyNumberFormat="0" applyBorder="0" applyProtection="0"/>
    <xf numFmtId="185" fontId="61" fillId="0" borderId="0" applyBorder="0" applyProtection="0"/>
    <xf numFmtId="186" fontId="61" fillId="0" borderId="0" applyBorder="0" applyProtection="0"/>
    <xf numFmtId="185" fontId="62" fillId="0" borderId="0" applyBorder="0" applyProtection="0"/>
    <xf numFmtId="187" fontId="63" fillId="0" borderId="0" applyBorder="0" applyProtection="0"/>
    <xf numFmtId="187" fontId="63" fillId="0" borderId="0" applyBorder="0" applyProtection="0"/>
    <xf numFmtId="187" fontId="63" fillId="0" borderId="0" applyBorder="0" applyProtection="0"/>
    <xf numFmtId="186" fontId="61" fillId="0" borderId="0" applyBorder="0" applyProtection="0"/>
    <xf numFmtId="185" fontId="62" fillId="0" borderId="0"/>
    <xf numFmtId="185" fontId="61" fillId="0" borderId="0" applyBorder="0" applyProtection="0"/>
    <xf numFmtId="186" fontId="61" fillId="0" borderId="0" applyBorder="0" applyProtection="0"/>
    <xf numFmtId="185" fontId="61" fillId="0" borderId="0" applyBorder="0" applyProtection="0"/>
    <xf numFmtId="185" fontId="62" fillId="0" borderId="0"/>
    <xf numFmtId="188" fontId="63" fillId="0" borderId="0" applyBorder="0" applyProtection="0"/>
    <xf numFmtId="185" fontId="61" fillId="0" borderId="0" applyBorder="0" applyProtection="0"/>
    <xf numFmtId="185" fontId="61" fillId="0" borderId="0"/>
    <xf numFmtId="185" fontId="61" fillId="0" borderId="0" applyBorder="0" applyProtection="0"/>
    <xf numFmtId="0" fontId="64" fillId="46" borderId="0">
      <alignment horizontal="left" vertical="top"/>
    </xf>
    <xf numFmtId="0" fontId="65" fillId="46" borderId="0">
      <alignment horizontal="center" vertical="top"/>
    </xf>
    <xf numFmtId="0" fontId="66" fillId="46" borderId="0">
      <alignment horizontal="left" vertical="top"/>
    </xf>
    <xf numFmtId="0" fontId="66" fillId="46" borderId="0">
      <alignment horizontal="right" vertical="top"/>
    </xf>
    <xf numFmtId="0" fontId="67" fillId="46" borderId="0">
      <alignment horizontal="right" vertical="center"/>
    </xf>
    <xf numFmtId="0" fontId="67" fillId="46" borderId="0">
      <alignment horizontal="left" vertical="top"/>
    </xf>
    <xf numFmtId="0" fontId="67" fillId="46" borderId="0">
      <alignment horizontal="right" vertical="center"/>
    </xf>
    <xf numFmtId="0" fontId="64" fillId="46" borderId="0">
      <alignment horizontal="center" vertical="center"/>
    </xf>
    <xf numFmtId="0" fontId="65" fillId="46" borderId="0">
      <alignment horizontal="left" vertical="center"/>
    </xf>
    <xf numFmtId="0" fontId="68" fillId="0" borderId="0">
      <alignment horizontal="right" vertical="top"/>
    </xf>
    <xf numFmtId="0" fontId="69" fillId="46" borderId="0">
      <alignment horizontal="center" vertical="center"/>
    </xf>
    <xf numFmtId="0" fontId="69" fillId="46" borderId="0">
      <alignment horizontal="center" vertical="center"/>
    </xf>
    <xf numFmtId="0" fontId="69" fillId="46" borderId="0">
      <alignment horizontal="right" vertical="center"/>
    </xf>
    <xf numFmtId="0" fontId="69" fillId="46" borderId="0">
      <alignment horizontal="left" vertical="center"/>
    </xf>
    <xf numFmtId="0" fontId="65" fillId="46" borderId="0">
      <alignment horizontal="center" vertical="center"/>
    </xf>
    <xf numFmtId="0" fontId="66" fillId="46" borderId="0">
      <alignment horizontal="left" vertical="top"/>
    </xf>
    <xf numFmtId="0" fontId="70" fillId="44" borderId="24" applyNumberFormat="0" applyProtection="0">
      <alignment vertical="center"/>
    </xf>
    <xf numFmtId="0" fontId="71" fillId="44" borderId="24" applyNumberFormat="0" applyProtection="0">
      <alignment vertical="center"/>
    </xf>
    <xf numFmtId="0" fontId="72" fillId="44" borderId="24" applyNumberFormat="0" applyProtection="0">
      <alignment vertical="center"/>
    </xf>
    <xf numFmtId="0" fontId="73" fillId="44" borderId="24" applyNumberFormat="0" applyProtection="0">
      <alignment vertical="center"/>
    </xf>
    <xf numFmtId="0" fontId="70" fillId="44" borderId="24" applyNumberFormat="0" applyProtection="0">
      <alignment horizontal="left" vertical="center" indent="1"/>
    </xf>
    <xf numFmtId="0" fontId="71" fillId="44" borderId="24" applyNumberFormat="0" applyProtection="0">
      <alignment horizontal="left" vertical="center" indent="1"/>
    </xf>
    <xf numFmtId="0" fontId="70" fillId="44" borderId="24" applyNumberFormat="0" applyProtection="0">
      <alignment horizontal="left" vertical="center" indent="1"/>
    </xf>
    <xf numFmtId="0" fontId="71" fillId="44" borderId="24" applyNumberFormat="0" applyProtection="0">
      <alignment horizontal="left" vertical="center" indent="1"/>
    </xf>
    <xf numFmtId="0" fontId="8" fillId="9" borderId="24" applyNumberFormat="0" applyProtection="0">
      <alignment horizontal="left" vertical="center" indent="1"/>
    </xf>
    <xf numFmtId="0" fontId="8" fillId="10" borderId="24" applyNumberFormat="0" applyProtection="0">
      <alignment horizontal="left" vertical="center" indent="1"/>
    </xf>
    <xf numFmtId="0" fontId="8" fillId="10" borderId="24" applyNumberFormat="0" applyProtection="0">
      <alignment horizontal="left" vertical="center" indent="1"/>
    </xf>
    <xf numFmtId="0" fontId="8" fillId="10" borderId="24" applyNumberFormat="0" applyProtection="0">
      <alignment horizontal="left" vertical="center" indent="1"/>
    </xf>
    <xf numFmtId="0" fontId="8" fillId="10" borderId="24" applyNumberFormat="0" applyProtection="0">
      <alignment horizontal="left" vertical="center" indent="1"/>
    </xf>
    <xf numFmtId="0" fontId="8" fillId="10" borderId="24" applyNumberFormat="0" applyProtection="0">
      <alignment horizontal="left" vertical="center" indent="1"/>
    </xf>
    <xf numFmtId="0" fontId="8" fillId="10" borderId="24" applyNumberFormat="0" applyProtection="0">
      <alignment horizontal="left" vertical="center" indent="1"/>
    </xf>
    <xf numFmtId="0" fontId="8" fillId="10" borderId="24" applyNumberFormat="0" applyProtection="0">
      <alignment horizontal="left" vertical="center" indent="1"/>
    </xf>
    <xf numFmtId="0" fontId="70" fillId="11" borderId="24" applyNumberFormat="0" applyProtection="0">
      <alignment horizontal="right" vertical="center"/>
    </xf>
    <xf numFmtId="0" fontId="71" fillId="11" borderId="24" applyNumberFormat="0" applyProtection="0">
      <alignment horizontal="right" vertical="center"/>
    </xf>
    <xf numFmtId="0" fontId="70" fillId="24" borderId="24" applyNumberFormat="0" applyProtection="0">
      <alignment horizontal="right" vertical="center"/>
    </xf>
    <xf numFmtId="0" fontId="71" fillId="24" borderId="24" applyNumberFormat="0" applyProtection="0">
      <alignment horizontal="right" vertical="center"/>
    </xf>
    <xf numFmtId="0" fontId="70" fillId="40" borderId="24" applyNumberFormat="0" applyProtection="0">
      <alignment horizontal="right" vertical="center"/>
    </xf>
    <xf numFmtId="0" fontId="71" fillId="40" borderId="24" applyNumberFormat="0" applyProtection="0">
      <alignment horizontal="right" vertical="center"/>
    </xf>
    <xf numFmtId="0" fontId="70" fillId="26" borderId="24" applyNumberFormat="0" applyProtection="0">
      <alignment horizontal="right" vertical="center"/>
    </xf>
    <xf numFmtId="0" fontId="71" fillId="26" borderId="24" applyNumberFormat="0" applyProtection="0">
      <alignment horizontal="right" vertical="center"/>
    </xf>
    <xf numFmtId="0" fontId="71" fillId="26" borderId="24" applyNumberFormat="0" applyProtection="0">
      <alignment horizontal="right" vertical="center"/>
    </xf>
    <xf numFmtId="0" fontId="71" fillId="26" borderId="24" applyNumberFormat="0" applyProtection="0">
      <alignment horizontal="right" vertical="center"/>
    </xf>
    <xf numFmtId="0" fontId="71" fillId="26" borderId="24" applyNumberFormat="0" applyProtection="0">
      <alignment horizontal="right" vertical="center"/>
    </xf>
    <xf numFmtId="0" fontId="71" fillId="26" borderId="24" applyNumberFormat="0" applyProtection="0">
      <alignment horizontal="right" vertical="center"/>
    </xf>
    <xf numFmtId="0" fontId="71" fillId="26" borderId="24" applyNumberFormat="0" applyProtection="0">
      <alignment horizontal="right" vertical="center"/>
    </xf>
    <xf numFmtId="0" fontId="70" fillId="34" borderId="24" applyNumberFormat="0" applyProtection="0">
      <alignment horizontal="right" vertical="center"/>
    </xf>
    <xf numFmtId="0" fontId="71" fillId="34" borderId="24" applyNumberFormat="0" applyProtection="0">
      <alignment horizontal="right" vertical="center"/>
    </xf>
    <xf numFmtId="0" fontId="70" fillId="42" borderId="24" applyNumberFormat="0" applyProtection="0">
      <alignment horizontal="right" vertical="center"/>
    </xf>
    <xf numFmtId="0" fontId="71" fillId="42" borderId="24" applyNumberFormat="0" applyProtection="0">
      <alignment horizontal="right" vertical="center"/>
    </xf>
    <xf numFmtId="0" fontId="70" fillId="41" borderId="24" applyNumberFormat="0" applyProtection="0">
      <alignment horizontal="right" vertical="center"/>
    </xf>
    <xf numFmtId="0" fontId="71" fillId="41" borderId="24" applyNumberFormat="0" applyProtection="0">
      <alignment horizontal="right" vertical="center"/>
    </xf>
    <xf numFmtId="0" fontId="71" fillId="41" borderId="24" applyNumberFormat="0" applyProtection="0">
      <alignment horizontal="right" vertical="center"/>
    </xf>
    <xf numFmtId="0" fontId="71" fillId="41" borderId="24" applyNumberFormat="0" applyProtection="0">
      <alignment horizontal="right" vertical="center"/>
    </xf>
    <xf numFmtId="0" fontId="70" fillId="47" borderId="24" applyNumberFormat="0" applyProtection="0">
      <alignment horizontal="right" vertical="center"/>
    </xf>
    <xf numFmtId="0" fontId="71" fillId="48" borderId="24" applyNumberFormat="0" applyProtection="0">
      <alignment horizontal="right" vertical="center"/>
    </xf>
    <xf numFmtId="0" fontId="71" fillId="48" borderId="24" applyNumberFormat="0" applyProtection="0">
      <alignment horizontal="right" vertical="center"/>
    </xf>
    <xf numFmtId="0" fontId="71" fillId="48" borderId="24" applyNumberFormat="0" applyProtection="0">
      <alignment horizontal="right" vertical="center"/>
    </xf>
    <xf numFmtId="0" fontId="70" fillId="25" borderId="24" applyNumberFormat="0" applyProtection="0">
      <alignment horizontal="right" vertical="center"/>
    </xf>
    <xf numFmtId="0" fontId="71" fillId="25" borderId="24" applyNumberFormat="0" applyProtection="0">
      <alignment horizontal="right" vertical="center"/>
    </xf>
    <xf numFmtId="0" fontId="74" fillId="49" borderId="24" applyNumberFormat="0" applyProtection="0">
      <alignment horizontal="left" vertical="center" indent="1"/>
    </xf>
    <xf numFmtId="0" fontId="75" fillId="49" borderId="24" applyNumberFormat="0" applyProtection="0">
      <alignment horizontal="left" vertical="center" indent="1"/>
    </xf>
    <xf numFmtId="0" fontId="70" fillId="50" borderId="25" applyNumberFormat="0" applyProtection="0">
      <alignment horizontal="left" vertical="center" indent="1"/>
    </xf>
    <xf numFmtId="0" fontId="71" fillId="50" borderId="25" applyNumberFormat="0" applyProtection="0">
      <alignment horizontal="left" vertical="center" indent="1"/>
    </xf>
    <xf numFmtId="0" fontId="76" fillId="51" borderId="0" applyNumberFormat="0" applyProtection="0">
      <alignment horizontal="left" vertical="center" indent="1"/>
    </xf>
    <xf numFmtId="0" fontId="8" fillId="9" borderId="24" applyNumberFormat="0" applyProtection="0">
      <alignment horizontal="left" vertical="center" indent="1"/>
    </xf>
    <xf numFmtId="0" fontId="8" fillId="10" borderId="24" applyNumberFormat="0" applyProtection="0">
      <alignment horizontal="left" vertical="center" indent="1"/>
    </xf>
    <xf numFmtId="0" fontId="8" fillId="10" borderId="24" applyNumberFormat="0" applyProtection="0">
      <alignment horizontal="left" vertical="center" indent="1"/>
    </xf>
    <xf numFmtId="0" fontId="8" fillId="10" borderId="24" applyNumberFormat="0" applyProtection="0">
      <alignment horizontal="left" vertical="center" indent="1"/>
    </xf>
    <xf numFmtId="0" fontId="8" fillId="10" borderId="24" applyNumberFormat="0" applyProtection="0">
      <alignment horizontal="left" vertical="center" indent="1"/>
    </xf>
    <xf numFmtId="0" fontId="8" fillId="10" borderId="24" applyNumberFormat="0" applyProtection="0">
      <alignment horizontal="left" vertical="center" indent="1"/>
    </xf>
    <xf numFmtId="0" fontId="8" fillId="10" borderId="24" applyNumberFormat="0" applyProtection="0">
      <alignment horizontal="left" vertical="center" indent="1"/>
    </xf>
    <xf numFmtId="0" fontId="8" fillId="10" borderId="24" applyNumberFormat="0" applyProtection="0">
      <alignment horizontal="left" vertical="center" indent="1"/>
    </xf>
    <xf numFmtId="0" fontId="77" fillId="50" borderId="24" applyNumberFormat="0" applyProtection="0">
      <alignment horizontal="left" vertical="center" indent="1"/>
    </xf>
    <xf numFmtId="0" fontId="77" fillId="52" borderId="24" applyNumberFormat="0" applyProtection="0">
      <alignment horizontal="left" vertical="center" indent="1"/>
    </xf>
    <xf numFmtId="0" fontId="8" fillId="52" borderId="24" applyNumberFormat="0" applyProtection="0">
      <alignment horizontal="left" vertical="center" indent="1"/>
    </xf>
    <xf numFmtId="0" fontId="8" fillId="52" borderId="24" applyNumberFormat="0" applyProtection="0">
      <alignment horizontal="left" vertical="center" indent="1"/>
    </xf>
    <xf numFmtId="0" fontId="8" fillId="43" borderId="24" applyNumberFormat="0" applyProtection="0">
      <alignment horizontal="left" vertical="center" indent="1"/>
    </xf>
    <xf numFmtId="0" fontId="8" fillId="43" borderId="24" applyNumberFormat="0" applyProtection="0">
      <alignment horizontal="left" vertical="center" indent="1"/>
    </xf>
    <xf numFmtId="0" fontId="8" fillId="6" borderId="24" applyNumberFormat="0" applyProtection="0">
      <alignment horizontal="left" vertical="center" indent="1"/>
    </xf>
    <xf numFmtId="0" fontId="8" fillId="7" borderId="24" applyNumberFormat="0" applyProtection="0">
      <alignment horizontal="left" vertical="center" indent="1"/>
    </xf>
    <xf numFmtId="0" fontId="8" fillId="7" borderId="24" applyNumberFormat="0" applyProtection="0">
      <alignment horizontal="left" vertical="center" indent="1"/>
    </xf>
    <xf numFmtId="0" fontId="8" fillId="7" borderId="24" applyNumberFormat="0" applyProtection="0">
      <alignment horizontal="left" vertical="center" indent="1"/>
    </xf>
    <xf numFmtId="0" fontId="8" fillId="7" borderId="24" applyNumberFormat="0" applyProtection="0">
      <alignment horizontal="left" vertical="center" indent="1"/>
    </xf>
    <xf numFmtId="0" fontId="8" fillId="7" borderId="24" applyNumberFormat="0" applyProtection="0">
      <alignment horizontal="left" vertical="center" indent="1"/>
    </xf>
    <xf numFmtId="0" fontId="8" fillId="7" borderId="24" applyNumberFormat="0" applyProtection="0">
      <alignment horizontal="left" vertical="center" indent="1"/>
    </xf>
    <xf numFmtId="0" fontId="8" fillId="7" borderId="24" applyNumberFormat="0" applyProtection="0">
      <alignment horizontal="left" vertical="center" indent="1"/>
    </xf>
    <xf numFmtId="0" fontId="8" fillId="6" borderId="24" applyNumberFormat="0" applyProtection="0">
      <alignment horizontal="left" vertical="center" indent="1"/>
    </xf>
    <xf numFmtId="0" fontId="8" fillId="7" borderId="24" applyNumberFormat="0" applyProtection="0">
      <alignment horizontal="left" vertical="center" indent="1"/>
    </xf>
    <xf numFmtId="0" fontId="8" fillId="7" borderId="24" applyNumberFormat="0" applyProtection="0">
      <alignment horizontal="left" vertical="center" indent="1"/>
    </xf>
    <xf numFmtId="0" fontId="8" fillId="7" borderId="24" applyNumberFormat="0" applyProtection="0">
      <alignment horizontal="left" vertical="center" indent="1"/>
    </xf>
    <xf numFmtId="0" fontId="8" fillId="7" borderId="24" applyNumberFormat="0" applyProtection="0">
      <alignment horizontal="left" vertical="center" indent="1"/>
    </xf>
    <xf numFmtId="0" fontId="8" fillId="7" borderId="24" applyNumberFormat="0" applyProtection="0">
      <alignment horizontal="left" vertical="center" indent="1"/>
    </xf>
    <xf numFmtId="0" fontId="8" fillId="7" borderId="24" applyNumberFormat="0" applyProtection="0">
      <alignment horizontal="left" vertical="center" indent="1"/>
    </xf>
    <xf numFmtId="0" fontId="8" fillId="7" borderId="24" applyNumberFormat="0" applyProtection="0">
      <alignment horizontal="left" vertical="center" indent="1"/>
    </xf>
    <xf numFmtId="0" fontId="8" fillId="9" borderId="24" applyNumberFormat="0" applyProtection="0">
      <alignment horizontal="left" vertical="center" indent="1"/>
    </xf>
    <xf numFmtId="0" fontId="8" fillId="10" borderId="24" applyNumberFormat="0" applyProtection="0">
      <alignment horizontal="left" vertical="center" indent="1"/>
    </xf>
    <xf numFmtId="0" fontId="8" fillId="10" borderId="24" applyNumberFormat="0" applyProtection="0">
      <alignment horizontal="left" vertical="center" indent="1"/>
    </xf>
    <xf numFmtId="0" fontId="8" fillId="10" borderId="24" applyNumberFormat="0" applyProtection="0">
      <alignment horizontal="left" vertical="center" indent="1"/>
    </xf>
    <xf numFmtId="0" fontId="8" fillId="10" borderId="24" applyNumberFormat="0" applyProtection="0">
      <alignment horizontal="left" vertical="center" indent="1"/>
    </xf>
    <xf numFmtId="0" fontId="8" fillId="10" borderId="24" applyNumberFormat="0" applyProtection="0">
      <alignment horizontal="left" vertical="center" indent="1"/>
    </xf>
    <xf numFmtId="0" fontId="8" fillId="10" borderId="24" applyNumberFormat="0" applyProtection="0">
      <alignment horizontal="left" vertical="center" indent="1"/>
    </xf>
    <xf numFmtId="0" fontId="8" fillId="10" borderId="24" applyNumberFormat="0" applyProtection="0">
      <alignment horizontal="left" vertical="center" indent="1"/>
    </xf>
    <xf numFmtId="0" fontId="8" fillId="9" borderId="24" applyNumberFormat="0" applyProtection="0">
      <alignment horizontal="left" vertical="center" indent="1"/>
    </xf>
    <xf numFmtId="0" fontId="8" fillId="10" borderId="24" applyNumberFormat="0" applyProtection="0">
      <alignment horizontal="left" vertical="center" indent="1"/>
    </xf>
    <xf numFmtId="0" fontId="8" fillId="10" borderId="24" applyNumberFormat="0" applyProtection="0">
      <alignment horizontal="left" vertical="center" indent="1"/>
    </xf>
    <xf numFmtId="0" fontId="8" fillId="10" borderId="24" applyNumberFormat="0" applyProtection="0">
      <alignment horizontal="left" vertical="center" indent="1"/>
    </xf>
    <xf numFmtId="0" fontId="8" fillId="10" borderId="24" applyNumberFormat="0" applyProtection="0">
      <alignment horizontal="left" vertical="center" indent="1"/>
    </xf>
    <xf numFmtId="0" fontId="8" fillId="10" borderId="24" applyNumberFormat="0" applyProtection="0">
      <alignment horizontal="left" vertical="center" indent="1"/>
    </xf>
    <xf numFmtId="0" fontId="8" fillId="10" borderId="24" applyNumberFormat="0" applyProtection="0">
      <alignment horizontal="left" vertical="center" indent="1"/>
    </xf>
    <xf numFmtId="0" fontId="8" fillId="10" borderId="24" applyNumberFormat="0" applyProtection="0">
      <alignment horizontal="left" vertical="center" indent="1"/>
    </xf>
    <xf numFmtId="0" fontId="18" fillId="0" borderId="0"/>
    <xf numFmtId="0" fontId="70" fillId="45" borderId="24" applyNumberFormat="0" applyProtection="0">
      <alignment vertical="center"/>
    </xf>
    <xf numFmtId="0" fontId="71" fillId="45" borderId="24" applyNumberFormat="0" applyProtection="0">
      <alignment vertical="center"/>
    </xf>
    <xf numFmtId="0" fontId="72" fillId="45" borderId="24" applyNumberFormat="0" applyProtection="0">
      <alignment vertical="center"/>
    </xf>
    <xf numFmtId="0" fontId="73" fillId="45" borderId="24" applyNumberFormat="0" applyProtection="0">
      <alignment vertical="center"/>
    </xf>
    <xf numFmtId="0" fontId="70" fillId="45" borderId="24" applyNumberFormat="0" applyProtection="0">
      <alignment horizontal="left" vertical="center" indent="1"/>
    </xf>
    <xf numFmtId="0" fontId="71" fillId="45" borderId="24" applyNumberFormat="0" applyProtection="0">
      <alignment horizontal="left" vertical="center" indent="1"/>
    </xf>
    <xf numFmtId="0" fontId="70" fillId="45" borderId="24" applyNumberFormat="0" applyProtection="0">
      <alignment horizontal="left" vertical="center" indent="1"/>
    </xf>
    <xf numFmtId="0" fontId="71" fillId="45" borderId="24" applyNumberFormat="0" applyProtection="0">
      <alignment horizontal="left" vertical="center" indent="1"/>
    </xf>
    <xf numFmtId="0" fontId="70" fillId="50" borderId="24" applyNumberFormat="0" applyProtection="0">
      <alignment horizontal="right" vertical="center"/>
    </xf>
    <xf numFmtId="0" fontId="71" fillId="50" borderId="24" applyNumberFormat="0" applyProtection="0">
      <alignment horizontal="right" vertical="center"/>
    </xf>
    <xf numFmtId="0" fontId="72" fillId="50" borderId="24" applyNumberFormat="0" applyProtection="0">
      <alignment horizontal="right" vertical="center"/>
    </xf>
    <xf numFmtId="0" fontId="73" fillId="50" borderId="24" applyNumberFormat="0" applyProtection="0">
      <alignment horizontal="right" vertical="center"/>
    </xf>
    <xf numFmtId="0" fontId="8" fillId="9" borderId="24" applyNumberFormat="0" applyProtection="0">
      <alignment horizontal="left" vertical="center" indent="1"/>
    </xf>
    <xf numFmtId="0" fontId="8" fillId="10" borderId="24" applyNumberFormat="0" applyProtection="0">
      <alignment horizontal="left" vertical="center" indent="1"/>
    </xf>
    <xf numFmtId="0" fontId="8" fillId="10" borderId="24" applyNumberFormat="0" applyProtection="0">
      <alignment horizontal="left" vertical="center" indent="1"/>
    </xf>
    <xf numFmtId="0" fontId="8" fillId="10" borderId="24" applyNumberFormat="0" applyProtection="0">
      <alignment horizontal="left" vertical="center" indent="1"/>
    </xf>
    <xf numFmtId="0" fontId="8" fillId="10" borderId="24" applyNumberFormat="0" applyProtection="0">
      <alignment horizontal="left" vertical="center" indent="1"/>
    </xf>
    <xf numFmtId="0" fontId="8" fillId="10" borderId="24" applyNumberFormat="0" applyProtection="0">
      <alignment horizontal="left" vertical="center" indent="1"/>
    </xf>
    <xf numFmtId="0" fontId="8" fillId="10" borderId="24" applyNumberFormat="0" applyProtection="0">
      <alignment horizontal="left" vertical="center" indent="1"/>
    </xf>
    <xf numFmtId="0" fontId="8" fillId="10" borderId="24" applyNumberFormat="0" applyProtection="0">
      <alignment horizontal="left" vertical="center" indent="1"/>
    </xf>
    <xf numFmtId="0" fontId="8" fillId="9" borderId="24" applyNumberFormat="0" applyProtection="0">
      <alignment horizontal="left" vertical="center" indent="1"/>
    </xf>
    <xf numFmtId="0" fontId="8" fillId="10" borderId="24" applyNumberFormat="0" applyProtection="0">
      <alignment horizontal="left" vertical="center" indent="1"/>
    </xf>
    <xf numFmtId="0" fontId="8" fillId="10" borderId="24" applyNumberFormat="0" applyProtection="0">
      <alignment horizontal="left" vertical="center" indent="1"/>
    </xf>
    <xf numFmtId="0" fontId="8" fillId="10" borderId="24" applyNumberFormat="0" applyProtection="0">
      <alignment horizontal="left" vertical="center" indent="1"/>
    </xf>
    <xf numFmtId="0" fontId="8" fillId="10" borderId="24" applyNumberFormat="0" applyProtection="0">
      <alignment horizontal="left" vertical="center" indent="1"/>
    </xf>
    <xf numFmtId="0" fontId="8" fillId="10" borderId="24" applyNumberFormat="0" applyProtection="0">
      <alignment horizontal="left" vertical="center" indent="1"/>
    </xf>
    <xf numFmtId="0" fontId="8" fillId="10" borderId="24" applyNumberFormat="0" applyProtection="0">
      <alignment horizontal="left" vertical="center" indent="1"/>
    </xf>
    <xf numFmtId="0" fontId="8" fillId="10" borderId="24" applyNumberFormat="0" applyProtection="0">
      <alignment horizontal="left" vertical="center" indent="1"/>
    </xf>
    <xf numFmtId="0" fontId="78" fillId="0" borderId="0"/>
    <xf numFmtId="0" fontId="79" fillId="50" borderId="24" applyNumberFormat="0" applyProtection="0">
      <alignment horizontal="right" vertical="center"/>
    </xf>
    <xf numFmtId="0" fontId="80" fillId="50" borderId="24" applyNumberFormat="0" applyProtection="0">
      <alignment horizontal="right" vertical="center"/>
    </xf>
    <xf numFmtId="0" fontId="12" fillId="0" borderId="0"/>
    <xf numFmtId="0" fontId="13" fillId="0" borderId="0"/>
    <xf numFmtId="167" fontId="81" fillId="53" borderId="0">
      <alignment horizontal="right" vertical="top"/>
    </xf>
    <xf numFmtId="38" fontId="81" fillId="53" borderId="0">
      <alignment horizontal="right" vertical="top"/>
    </xf>
    <xf numFmtId="0" fontId="31" fillId="0" borderId="0"/>
    <xf numFmtId="0" fontId="82" fillId="0" borderId="0"/>
    <xf numFmtId="0" fontId="83" fillId="0" borderId="0"/>
    <xf numFmtId="0" fontId="84" fillId="0" borderId="0" applyNumberFormat="0" applyFill="0" applyBorder="0" applyAlignment="0" applyProtection="0"/>
    <xf numFmtId="0" fontId="85" fillId="0" borderId="26" applyNumberFormat="0" applyFill="0" applyAlignment="0" applyProtection="0"/>
    <xf numFmtId="0" fontId="86" fillId="0" borderId="0" applyNumberFormat="0" applyFill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8" fillId="0" borderId="0"/>
    <xf numFmtId="0" fontId="20" fillId="39" borderId="0" applyNumberFormat="0" applyBorder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Protection="0"/>
    <xf numFmtId="0" fontId="21" fillId="54" borderId="0" applyNumberFormat="0" applyBorder="0" applyProtection="0"/>
    <xf numFmtId="0" fontId="20" fillId="39" borderId="0" applyNumberFormat="0" applyBorder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8" fillId="0" borderId="0"/>
    <xf numFmtId="0" fontId="20" fillId="40" borderId="0" applyNumberFormat="0" applyBorder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Protection="0"/>
    <xf numFmtId="0" fontId="21" fillId="55" borderId="0" applyNumberFormat="0" applyBorder="0" applyProtection="0"/>
    <xf numFmtId="0" fontId="20" fillId="40" borderId="0" applyNumberFormat="0" applyBorder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8" fillId="0" borderId="0"/>
    <xf numFmtId="0" fontId="20" fillId="41" borderId="0" applyNumberFormat="0" applyBorder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56" borderId="0" applyNumberFormat="0" applyBorder="0" applyProtection="0"/>
    <xf numFmtId="0" fontId="20" fillId="41" borderId="0" applyNumberFormat="0" applyBorder="0" applyProtection="0"/>
    <xf numFmtId="0" fontId="20" fillId="41" borderId="0" applyNumberFormat="0" applyBorder="0" applyAlignment="0" applyProtection="0"/>
    <xf numFmtId="0" fontId="21" fillId="56" borderId="0" applyNumberFormat="0" applyBorder="0" applyProtection="0"/>
    <xf numFmtId="0" fontId="20" fillId="41" borderId="0" applyNumberFormat="0" applyBorder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18" fillId="0" borderId="0"/>
    <xf numFmtId="0" fontId="20" fillId="32" borderId="0" applyNumberFormat="0" applyBorder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Protection="0"/>
    <xf numFmtId="0" fontId="21" fillId="36" borderId="0" applyNumberFormat="0" applyBorder="0" applyProtection="0"/>
    <xf numFmtId="0" fontId="20" fillId="32" borderId="0" applyNumberFormat="0" applyBorder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8" fillId="0" borderId="0"/>
    <xf numFmtId="0" fontId="20" fillId="33" borderId="0" applyNumberFormat="0" applyBorder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Protection="0"/>
    <xf numFmtId="0" fontId="21" fillId="37" borderId="0" applyNumberFormat="0" applyBorder="0" applyProtection="0"/>
    <xf numFmtId="0" fontId="20" fillId="33" borderId="0" applyNumberFormat="0" applyBorder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8" fillId="0" borderId="0"/>
    <xf numFmtId="0" fontId="20" fillId="42" borderId="0" applyNumberFormat="0" applyBorder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Protection="0"/>
    <xf numFmtId="0" fontId="21" fillId="57" borderId="0" applyNumberFormat="0" applyBorder="0" applyProtection="0"/>
    <xf numFmtId="0" fontId="20" fillId="42" borderId="0" applyNumberFormat="0" applyBorder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172" fontId="18" fillId="0" borderId="16">
      <protection locked="0"/>
    </xf>
    <xf numFmtId="0" fontId="55" fillId="15" borderId="17" applyNumberFormat="0" applyAlignment="0" applyProtection="0"/>
    <xf numFmtId="0" fontId="55" fillId="16" borderId="17" applyNumberFormat="0" applyAlignment="0" applyProtection="0"/>
    <xf numFmtId="0" fontId="55" fillId="16" borderId="17" applyNumberFormat="0" applyAlignment="0" applyProtection="0"/>
    <xf numFmtId="0" fontId="55" fillId="16" borderId="17" applyNumberFormat="0" applyAlignment="0" applyProtection="0"/>
    <xf numFmtId="0" fontId="55" fillId="16" borderId="17" applyNumberFormat="0" applyAlignment="0" applyProtection="0"/>
    <xf numFmtId="0" fontId="55" fillId="16" borderId="17" applyNumberFormat="0" applyAlignment="0" applyProtection="0"/>
    <xf numFmtId="0" fontId="55" fillId="16" borderId="17" applyNumberFormat="0" applyAlignment="0" applyProtection="0"/>
    <xf numFmtId="0" fontId="55" fillId="16" borderId="17" applyNumberFormat="0" applyAlignment="0" applyProtection="0"/>
    <xf numFmtId="0" fontId="55" fillId="16" borderId="17" applyNumberFormat="0" applyAlignment="0" applyProtection="0"/>
    <xf numFmtId="0" fontId="18" fillId="0" borderId="0"/>
    <xf numFmtId="0" fontId="55" fillId="15" borderId="17" applyNumberFormat="0" applyProtection="0"/>
    <xf numFmtId="0" fontId="55" fillId="15" borderId="17" applyNumberFormat="0" applyAlignment="0" applyProtection="0"/>
    <xf numFmtId="0" fontId="55" fillId="16" borderId="17" applyNumberFormat="0" applyAlignment="0" applyProtection="0"/>
    <xf numFmtId="0" fontId="55" fillId="16" borderId="17" applyNumberFormat="0" applyAlignment="0" applyProtection="0"/>
    <xf numFmtId="0" fontId="55" fillId="16" borderId="17" applyNumberFormat="0" applyAlignment="0" applyProtection="0"/>
    <xf numFmtId="0" fontId="55" fillId="16" borderId="17" applyNumberFormat="0" applyAlignment="0" applyProtection="0"/>
    <xf numFmtId="0" fontId="55" fillId="16" borderId="17" applyNumberFormat="0" applyAlignment="0" applyProtection="0"/>
    <xf numFmtId="0" fontId="55" fillId="16" borderId="17" applyNumberFormat="0" applyAlignment="0" applyProtection="0"/>
    <xf numFmtId="0" fontId="55" fillId="16" borderId="17" applyNumberFormat="0" applyAlignment="0" applyProtection="0"/>
    <xf numFmtId="0" fontId="55" fillId="15" borderId="17" applyNumberFormat="0" applyAlignment="0" applyProtection="0"/>
    <xf numFmtId="0" fontId="55" fillId="16" borderId="17" applyNumberFormat="0" applyAlignment="0" applyProtection="0"/>
    <xf numFmtId="0" fontId="55" fillId="16" borderId="17" applyNumberFormat="0" applyAlignment="0" applyProtection="0"/>
    <xf numFmtId="0" fontId="87" fillId="22" borderId="27" applyNumberFormat="0" applyProtection="0"/>
    <xf numFmtId="0" fontId="55" fillId="16" borderId="17" applyNumberFormat="0" applyAlignment="0" applyProtection="0"/>
    <xf numFmtId="0" fontId="55" fillId="16" borderId="17" applyNumberFormat="0" applyAlignment="0" applyProtection="0"/>
    <xf numFmtId="0" fontId="55" fillId="16" borderId="17" applyNumberFormat="0" applyAlignment="0" applyProtection="0"/>
    <xf numFmtId="0" fontId="55" fillId="16" borderId="17" applyNumberFormat="0" applyProtection="0"/>
    <xf numFmtId="0" fontId="55" fillId="16" borderId="17" applyNumberFormat="0" applyAlignment="0" applyProtection="0"/>
    <xf numFmtId="0" fontId="87" fillId="22" borderId="27" applyNumberFormat="0" applyProtection="0"/>
    <xf numFmtId="0" fontId="55" fillId="16" borderId="17" applyNumberFormat="0" applyAlignment="0" applyProtection="0"/>
    <xf numFmtId="0" fontId="55" fillId="16" borderId="17" applyNumberFormat="0" applyProtection="0"/>
    <xf numFmtId="0" fontId="55" fillId="15" borderId="17" applyNumberFormat="0" applyAlignment="0" applyProtection="0"/>
    <xf numFmtId="0" fontId="55" fillId="15" borderId="17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5" fillId="16" borderId="17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5" fillId="16" borderId="17" applyNumberFormat="0" applyAlignment="0" applyProtection="0"/>
    <xf numFmtId="0" fontId="55" fillId="15" borderId="17" applyNumberFormat="0" applyAlignment="0" applyProtection="0"/>
    <xf numFmtId="0" fontId="55" fillId="15" borderId="17" applyNumberFormat="0" applyAlignment="0" applyProtection="0"/>
    <xf numFmtId="0" fontId="55" fillId="15" borderId="17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5" fillId="15" borderId="17" applyNumberFormat="0" applyAlignment="0" applyProtection="0"/>
    <xf numFmtId="0" fontId="55" fillId="15" borderId="17" applyNumberFormat="0" applyAlignment="0" applyProtection="0"/>
    <xf numFmtId="0" fontId="55" fillId="15" borderId="17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5" fillId="15" borderId="17" applyNumberFormat="0" applyAlignment="0" applyProtection="0"/>
    <xf numFmtId="0" fontId="55" fillId="15" borderId="17" applyNumberFormat="0" applyAlignment="0" applyProtection="0"/>
    <xf numFmtId="0" fontId="55" fillId="15" borderId="17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5" fillId="15" borderId="17" applyNumberFormat="0" applyAlignment="0" applyProtection="0"/>
    <xf numFmtId="0" fontId="55" fillId="15" borderId="17" applyNumberFormat="0" applyAlignment="0" applyProtection="0"/>
    <xf numFmtId="0" fontId="55" fillId="15" borderId="17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5" fillId="15" borderId="17" applyNumberFormat="0" applyAlignment="0" applyProtection="0"/>
    <xf numFmtId="0" fontId="55" fillId="15" borderId="17" applyNumberFormat="0" applyAlignment="0" applyProtection="0"/>
    <xf numFmtId="0" fontId="55" fillId="15" borderId="17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5" fillId="15" borderId="17" applyNumberFormat="0" applyAlignment="0" applyProtection="0"/>
    <xf numFmtId="0" fontId="55" fillId="15" borderId="17" applyNumberFormat="0" applyAlignment="0" applyProtection="0"/>
    <xf numFmtId="0" fontId="55" fillId="15" borderId="17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5" fillId="15" borderId="17" applyNumberFormat="0" applyAlignment="0" applyProtection="0"/>
    <xf numFmtId="0" fontId="59" fillId="6" borderId="24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9" fillId="6" borderId="24" applyNumberFormat="0" applyProtection="0"/>
    <xf numFmtId="0" fontId="59" fillId="6" borderId="24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9" fillId="6" borderId="24" applyNumberFormat="0" applyAlignment="0" applyProtection="0"/>
    <xf numFmtId="0" fontId="8" fillId="0" borderId="0"/>
    <xf numFmtId="0" fontId="8" fillId="0" borderId="0"/>
    <xf numFmtId="0" fontId="88" fillId="58" borderId="28" applyNumberForma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8" fillId="58" borderId="28" applyNumberFormat="0" applyProtection="0"/>
    <xf numFmtId="0" fontId="8" fillId="0" borderId="0"/>
    <xf numFmtId="0" fontId="8" fillId="0" borderId="0"/>
    <xf numFmtId="0" fontId="59" fillId="6" borderId="24" applyNumberFormat="0" applyAlignment="0" applyProtection="0"/>
    <xf numFmtId="0" fontId="59" fillId="6" borderId="24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9" fillId="6" borderId="24" applyNumberFormat="0" applyAlignment="0" applyProtection="0"/>
    <xf numFmtId="0" fontId="59" fillId="6" borderId="24" applyNumberFormat="0" applyAlignment="0" applyProtection="0"/>
    <xf numFmtId="0" fontId="59" fillId="6" borderId="24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9" fillId="6" borderId="24" applyNumberFormat="0" applyAlignment="0" applyProtection="0"/>
    <xf numFmtId="0" fontId="59" fillId="6" borderId="24" applyNumberFormat="0" applyAlignment="0" applyProtection="0"/>
    <xf numFmtId="0" fontId="59" fillId="6" borderId="24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9" fillId="6" borderId="24" applyNumberFormat="0" applyAlignment="0" applyProtection="0"/>
    <xf numFmtId="0" fontId="59" fillId="6" borderId="24" applyNumberFormat="0" applyAlignment="0" applyProtection="0"/>
    <xf numFmtId="0" fontId="59" fillId="6" borderId="24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9" fillId="6" borderId="24" applyNumberFormat="0" applyAlignment="0" applyProtection="0"/>
    <xf numFmtId="0" fontId="59" fillId="6" borderId="24" applyNumberFormat="0" applyAlignment="0" applyProtection="0"/>
    <xf numFmtId="0" fontId="59" fillId="6" borderId="24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9" fillId="6" borderId="24" applyNumberFormat="0" applyAlignment="0" applyProtection="0"/>
    <xf numFmtId="0" fontId="59" fillId="6" borderId="24" applyNumberFormat="0" applyAlignment="0" applyProtection="0"/>
    <xf numFmtId="0" fontId="59" fillId="6" borderId="24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9" fillId="6" borderId="24" applyNumberFormat="0" applyAlignment="0" applyProtection="0"/>
    <xf numFmtId="0" fontId="59" fillId="6" borderId="24" applyNumberFormat="0" applyAlignment="0" applyProtection="0"/>
    <xf numFmtId="0" fontId="59" fillId="6" borderId="24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9" fillId="6" borderId="24" applyNumberFormat="0" applyAlignment="0" applyProtection="0"/>
    <xf numFmtId="0" fontId="25" fillId="6" borderId="17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6" borderId="17" applyNumberFormat="0" applyProtection="0"/>
    <xf numFmtId="0" fontId="25" fillId="6" borderId="17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6" borderId="17" applyNumberFormat="0" applyAlignment="0" applyProtection="0"/>
    <xf numFmtId="0" fontId="8" fillId="0" borderId="0"/>
    <xf numFmtId="0" fontId="8" fillId="0" borderId="0"/>
    <xf numFmtId="0" fontId="89" fillId="58" borderId="27" applyNumberForma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9" fillId="58" borderId="27" applyNumberFormat="0" applyProtection="0"/>
    <xf numFmtId="0" fontId="8" fillId="0" borderId="0"/>
    <xf numFmtId="0" fontId="8" fillId="0" borderId="0"/>
    <xf numFmtId="0" fontId="25" fillId="6" borderId="17" applyNumberFormat="0" applyAlignment="0" applyProtection="0"/>
    <xf numFmtId="0" fontId="25" fillId="6" borderId="17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6" borderId="17" applyNumberFormat="0" applyAlignment="0" applyProtection="0"/>
    <xf numFmtId="0" fontId="25" fillId="6" borderId="17" applyNumberFormat="0" applyAlignment="0" applyProtection="0"/>
    <xf numFmtId="0" fontId="25" fillId="6" borderId="17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6" borderId="17" applyNumberFormat="0" applyAlignment="0" applyProtection="0"/>
    <xf numFmtId="0" fontId="25" fillId="6" borderId="17" applyNumberFormat="0" applyAlignment="0" applyProtection="0"/>
    <xf numFmtId="0" fontId="25" fillId="6" borderId="17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6" borderId="17" applyNumberFormat="0" applyAlignment="0" applyProtection="0"/>
    <xf numFmtId="0" fontId="25" fillId="6" borderId="17" applyNumberFormat="0" applyAlignment="0" applyProtection="0"/>
    <xf numFmtId="0" fontId="25" fillId="6" borderId="17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6" borderId="17" applyNumberFormat="0" applyAlignment="0" applyProtection="0"/>
    <xf numFmtId="0" fontId="25" fillId="6" borderId="17" applyNumberFormat="0" applyAlignment="0" applyProtection="0"/>
    <xf numFmtId="0" fontId="25" fillId="6" borderId="17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6" borderId="17" applyNumberFormat="0" applyAlignment="0" applyProtection="0"/>
    <xf numFmtId="0" fontId="25" fillId="6" borderId="17" applyNumberFormat="0" applyAlignment="0" applyProtection="0"/>
    <xf numFmtId="0" fontId="25" fillId="6" borderId="17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6" borderId="17" applyNumberFormat="0" applyAlignment="0" applyProtection="0"/>
    <xf numFmtId="0" fontId="25" fillId="6" borderId="17" applyNumberFormat="0" applyAlignment="0" applyProtection="0"/>
    <xf numFmtId="0" fontId="25" fillId="6" borderId="17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6" borderId="17" applyNumberFormat="0" applyAlignment="0" applyProtection="0"/>
    <xf numFmtId="0" fontId="90" fillId="0" borderId="0" applyNumberFormat="0" applyFill="0" applyBorder="0" applyAlignment="0" applyProtection="0"/>
    <xf numFmtId="0" fontId="8" fillId="0" borderId="0"/>
    <xf numFmtId="0" fontId="91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/>
    <xf numFmtId="0" fontId="8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8" fillId="0" borderId="0"/>
    <xf numFmtId="0" fontId="58" fillId="0" borderId="0" applyNumberFormat="0" applyFill="0" applyBorder="0" applyAlignment="0" applyProtection="0"/>
    <xf numFmtId="0" fontId="8" fillId="0" borderId="0"/>
    <xf numFmtId="0" fontId="58" fillId="0" borderId="0" applyNumberFormat="0" applyFill="0" applyBorder="0" applyAlignment="0" applyProtection="0"/>
    <xf numFmtId="0" fontId="8" fillId="0" borderId="0"/>
    <xf numFmtId="0" fontId="58" fillId="0" borderId="0" applyNumberFormat="0" applyFill="0" applyBorder="0" applyAlignment="0" applyProtection="0"/>
    <xf numFmtId="0" fontId="8" fillId="0" borderId="0"/>
    <xf numFmtId="0" fontId="58" fillId="0" borderId="0" applyNumberFormat="0" applyFill="0" applyBorder="0" applyAlignment="0" applyProtection="0"/>
    <xf numFmtId="0" fontId="8" fillId="0" borderId="0"/>
    <xf numFmtId="0" fontId="58" fillId="0" borderId="0" applyNumberFormat="0" applyFill="0" applyBorder="0" applyAlignment="0" applyProtection="0"/>
    <xf numFmtId="0" fontId="8" fillId="0" borderId="0"/>
    <xf numFmtId="0" fontId="58" fillId="0" borderId="0" applyNumberFormat="0" applyFill="0" applyBorder="0" applyAlignment="0" applyProtection="0"/>
    <xf numFmtId="0" fontId="8" fillId="0" borderId="0"/>
    <xf numFmtId="0" fontId="8" fillId="0" borderId="0"/>
    <xf numFmtId="0" fontId="58" fillId="0" borderId="0" applyNumberFormat="0" applyFill="0" applyBorder="0" applyAlignment="0" applyProtection="0"/>
    <xf numFmtId="189" fontId="2" fillId="0" borderId="0" applyFill="0" applyBorder="0" applyAlignment="0" applyProtection="0"/>
    <xf numFmtId="189" fontId="2" fillId="0" borderId="0" applyFill="0" applyBorder="0" applyAlignment="0" applyProtection="0"/>
    <xf numFmtId="0" fontId="8" fillId="0" borderId="0"/>
    <xf numFmtId="0" fontId="8" fillId="0" borderId="0"/>
    <xf numFmtId="189" fontId="2" fillId="0" borderId="0" applyFill="0" applyBorder="0" applyAlignment="0" applyProtection="0"/>
    <xf numFmtId="0" fontId="8" fillId="0" borderId="0"/>
    <xf numFmtId="190" fontId="93" fillId="0" borderId="0" applyFont="0" applyFill="0" applyBorder="0" applyAlignment="0" applyProtection="0"/>
    <xf numFmtId="190" fontId="8" fillId="0" borderId="0" applyFill="0" applyBorder="0" applyAlignment="0" applyProtection="0"/>
    <xf numFmtId="0" fontId="47" fillId="0" borderId="19" applyNumberFormat="0" applyFill="0" applyAlignment="0" applyProtection="0"/>
    <xf numFmtId="0" fontId="8" fillId="0" borderId="0"/>
    <xf numFmtId="0" fontId="8" fillId="0" borderId="0"/>
    <xf numFmtId="0" fontId="47" fillId="0" borderId="29" applyNumberFormat="0" applyProtection="0"/>
    <xf numFmtId="0" fontId="47" fillId="0" borderId="19" applyNumberFormat="0" applyFill="0" applyAlignment="0" applyProtection="0"/>
    <xf numFmtId="0" fontId="8" fillId="0" borderId="0"/>
    <xf numFmtId="0" fontId="47" fillId="0" borderId="19" applyNumberFormat="0" applyFill="0" applyAlignment="0" applyProtection="0"/>
    <xf numFmtId="0" fontId="8" fillId="0" borderId="0"/>
    <xf numFmtId="0" fontId="94" fillId="0" borderId="30" applyNumberFormat="0" applyProtection="0"/>
    <xf numFmtId="0" fontId="8" fillId="0" borderId="0"/>
    <xf numFmtId="0" fontId="8" fillId="0" borderId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8" fillId="0" borderId="0"/>
    <xf numFmtId="0" fontId="8" fillId="0" borderId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8" fillId="0" borderId="0"/>
    <xf numFmtId="0" fontId="8" fillId="0" borderId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8" fillId="0" borderId="0"/>
    <xf numFmtId="0" fontId="8" fillId="0" borderId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8" fillId="0" borderId="0"/>
    <xf numFmtId="0" fontId="8" fillId="0" borderId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8" fillId="0" borderId="0"/>
    <xf numFmtId="0" fontId="8" fillId="0" borderId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8" fillId="0" borderId="0"/>
    <xf numFmtId="0" fontId="8" fillId="0" borderId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8" fillId="0" borderId="0"/>
    <xf numFmtId="0" fontId="8" fillId="0" borderId="0"/>
    <xf numFmtId="0" fontId="47" fillId="0" borderId="19" applyNumberFormat="0" applyFill="0" applyAlignment="0" applyProtection="0"/>
    <xf numFmtId="0" fontId="48" fillId="0" borderId="20" applyNumberFormat="0" applyFill="0" applyAlignment="0" applyProtection="0"/>
    <xf numFmtId="0" fontId="8" fillId="0" borderId="0"/>
    <xf numFmtId="0" fontId="8" fillId="0" borderId="0"/>
    <xf numFmtId="0" fontId="48" fillId="0" borderId="31" applyNumberFormat="0" applyProtection="0"/>
    <xf numFmtId="0" fontId="48" fillId="0" borderId="20" applyNumberFormat="0" applyFill="0" applyAlignment="0" applyProtection="0"/>
    <xf numFmtId="0" fontId="8" fillId="0" borderId="0"/>
    <xf numFmtId="0" fontId="48" fillId="0" borderId="20" applyNumberFormat="0" applyFill="0" applyAlignment="0" applyProtection="0"/>
    <xf numFmtId="0" fontId="8" fillId="0" borderId="0"/>
    <xf numFmtId="0" fontId="95" fillId="0" borderId="32" applyNumberFormat="0" applyProtection="0"/>
    <xf numFmtId="0" fontId="8" fillId="0" borderId="0"/>
    <xf numFmtId="0" fontId="8" fillId="0" borderId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8" fillId="0" borderId="0"/>
    <xf numFmtId="0" fontId="8" fillId="0" borderId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8" fillId="0" borderId="0"/>
    <xf numFmtId="0" fontId="8" fillId="0" borderId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8" fillId="0" borderId="0"/>
    <xf numFmtId="0" fontId="8" fillId="0" borderId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8" fillId="0" borderId="0"/>
    <xf numFmtId="0" fontId="8" fillId="0" borderId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8" fillId="0" borderId="0"/>
    <xf numFmtId="0" fontId="8" fillId="0" borderId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8" fillId="0" borderId="0"/>
    <xf numFmtId="0" fontId="8" fillId="0" borderId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8" fillId="0" borderId="0"/>
    <xf numFmtId="0" fontId="8" fillId="0" borderId="0"/>
    <xf numFmtId="0" fontId="48" fillId="0" borderId="20" applyNumberFormat="0" applyFill="0" applyAlignment="0" applyProtection="0"/>
    <xf numFmtId="0" fontId="49" fillId="0" borderId="21" applyNumberFormat="0" applyFill="0" applyAlignment="0" applyProtection="0"/>
    <xf numFmtId="0" fontId="8" fillId="0" borderId="0"/>
    <xf numFmtId="0" fontId="8" fillId="0" borderId="0"/>
    <xf numFmtId="0" fontId="49" fillId="0" borderId="33" applyNumberFormat="0" applyProtection="0"/>
    <xf numFmtId="0" fontId="49" fillId="0" borderId="21" applyNumberFormat="0" applyFill="0" applyAlignment="0" applyProtection="0"/>
    <xf numFmtId="0" fontId="8" fillId="0" borderId="0"/>
    <xf numFmtId="0" fontId="49" fillId="0" borderId="21" applyNumberFormat="0" applyFill="0" applyAlignment="0" applyProtection="0"/>
    <xf numFmtId="0" fontId="8" fillId="0" borderId="0"/>
    <xf numFmtId="0" fontId="96" fillId="0" borderId="34" applyNumberFormat="0" applyProtection="0"/>
    <xf numFmtId="0" fontId="8" fillId="0" borderId="0"/>
    <xf numFmtId="0" fontId="8" fillId="0" borderId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8" fillId="0" borderId="0"/>
    <xf numFmtId="0" fontId="8" fillId="0" borderId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8" fillId="0" borderId="0"/>
    <xf numFmtId="0" fontId="8" fillId="0" borderId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8" fillId="0" borderId="0"/>
    <xf numFmtId="0" fontId="8" fillId="0" borderId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8" fillId="0" borderId="0"/>
    <xf numFmtId="0" fontId="8" fillId="0" borderId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8" fillId="0" borderId="0"/>
    <xf numFmtId="0" fontId="8" fillId="0" borderId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8" fillId="0" borderId="0"/>
    <xf numFmtId="0" fontId="8" fillId="0" borderId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8" fillId="0" borderId="0"/>
    <xf numFmtId="0" fontId="8" fillId="0" borderId="0"/>
    <xf numFmtId="0" fontId="49" fillId="0" borderId="21" applyNumberFormat="0" applyFill="0" applyAlignment="0" applyProtection="0"/>
    <xf numFmtId="0" fontId="49" fillId="0" borderId="0" applyNumberFormat="0" applyFill="0" applyBorder="0" applyAlignment="0" applyProtection="0"/>
    <xf numFmtId="0" fontId="8" fillId="0" borderId="0"/>
    <xf numFmtId="0" fontId="8" fillId="0" borderId="0"/>
    <xf numFmtId="0" fontId="49" fillId="0" borderId="0" applyNumberFormat="0" applyBorder="0" applyProtection="0"/>
    <xf numFmtId="0" fontId="49" fillId="0" borderId="0" applyNumberFormat="0" applyFill="0" applyBorder="0" applyAlignment="0" applyProtection="0"/>
    <xf numFmtId="0" fontId="8" fillId="0" borderId="0"/>
    <xf numFmtId="0" fontId="49" fillId="0" borderId="0" applyNumberFormat="0" applyFill="0" applyBorder="0" applyAlignment="0" applyProtection="0"/>
    <xf numFmtId="0" fontId="8" fillId="0" borderId="0"/>
    <xf numFmtId="0" fontId="96" fillId="0" borderId="0" applyNumberFormat="0" applyBorder="0" applyProtection="0"/>
    <xf numFmtId="0" fontId="8" fillId="0" borderId="0"/>
    <xf numFmtId="0" fontId="8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8" fillId="0" borderId="0"/>
    <xf numFmtId="0" fontId="8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8" fillId="0" borderId="0"/>
    <xf numFmtId="0" fontId="8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8" fillId="0" borderId="0"/>
    <xf numFmtId="0" fontId="8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97" fillId="0" borderId="0" applyNumberFormat="0" applyFill="0" applyBorder="0" applyAlignment="0" applyProtection="0"/>
    <xf numFmtId="0" fontId="8" fillId="0" borderId="0"/>
    <xf numFmtId="0" fontId="98" fillId="0" borderId="0" applyNumberFormat="0" applyFill="0" applyBorder="0" applyAlignment="0" applyProtection="0"/>
    <xf numFmtId="0" fontId="8" fillId="0" borderId="0"/>
    <xf numFmtId="0" fontId="99" fillId="0" borderId="0" applyBorder="0">
      <alignment horizontal="center" vertical="center" wrapText="1"/>
    </xf>
    <xf numFmtId="0" fontId="8" fillId="0" borderId="0"/>
    <xf numFmtId="0" fontId="8" fillId="0" borderId="0"/>
    <xf numFmtId="172" fontId="28" fillId="13" borderId="16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" fontId="100" fillId="44" borderId="0" applyBorder="0">
      <alignment horizontal="right"/>
    </xf>
    <xf numFmtId="0" fontId="8" fillId="0" borderId="0"/>
    <xf numFmtId="0" fontId="8" fillId="0" borderId="0"/>
    <xf numFmtId="49" fontId="101" fillId="0" borderId="0" applyBorder="0">
      <alignment vertical="center"/>
    </xf>
    <xf numFmtId="0" fontId="8" fillId="0" borderId="0"/>
    <xf numFmtId="0" fontId="8" fillId="0" borderId="0"/>
    <xf numFmtId="0" fontId="85" fillId="0" borderId="26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5" fillId="0" borderId="26" applyNumberFormat="0" applyProtection="0"/>
    <xf numFmtId="0" fontId="85" fillId="0" borderId="26" applyNumberFormat="0" applyFill="0" applyAlignment="0" applyProtection="0"/>
    <xf numFmtId="0" fontId="8" fillId="0" borderId="0"/>
    <xf numFmtId="0" fontId="8" fillId="0" borderId="0"/>
    <xf numFmtId="0" fontId="85" fillId="0" borderId="26" applyNumberFormat="0" applyFill="0" applyAlignment="0" applyProtection="0"/>
    <xf numFmtId="0" fontId="8" fillId="0" borderId="0"/>
    <xf numFmtId="0" fontId="102" fillId="0" borderId="35" applyNumberFormat="0" applyProtection="0"/>
    <xf numFmtId="0" fontId="8" fillId="0" borderId="0"/>
    <xf numFmtId="0" fontId="102" fillId="0" borderId="35" applyNumberFormat="0" applyProtection="0"/>
    <xf numFmtId="0" fontId="8" fillId="0" borderId="0"/>
    <xf numFmtId="0" fontId="8" fillId="0" borderId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5" fillId="0" borderId="26" applyNumberFormat="0" applyFill="0" applyAlignment="0" applyProtection="0"/>
    <xf numFmtId="3" fontId="28" fillId="0" borderId="0" applyBorder="0">
      <alignment vertical="center"/>
    </xf>
    <xf numFmtId="0" fontId="8" fillId="0" borderId="0"/>
    <xf numFmtId="0" fontId="8" fillId="0" borderId="0"/>
    <xf numFmtId="0" fontId="58" fillId="0" borderId="15" applyNumberFormat="0" applyFill="0" applyAlignment="0" applyProtection="0"/>
    <xf numFmtId="0" fontId="8" fillId="0" borderId="0"/>
    <xf numFmtId="0" fontId="58" fillId="0" borderId="15" applyNumberFormat="0" applyFill="0" applyAlignment="0" applyProtection="0"/>
    <xf numFmtId="0" fontId="8" fillId="0" borderId="0"/>
    <xf numFmtId="0" fontId="8" fillId="0" borderId="0"/>
    <xf numFmtId="0" fontId="58" fillId="0" borderId="15" applyNumberFormat="0" applyFill="0" applyAlignment="0" applyProtection="0"/>
    <xf numFmtId="0" fontId="8" fillId="0" borderId="0"/>
    <xf numFmtId="0" fontId="8" fillId="0" borderId="0"/>
    <xf numFmtId="0" fontId="58" fillId="0" borderId="15" applyNumberFormat="0" applyFill="0" applyAlignment="0" applyProtection="0"/>
    <xf numFmtId="0" fontId="8" fillId="0" borderId="0"/>
    <xf numFmtId="0" fontId="8" fillId="0" borderId="0"/>
    <xf numFmtId="0" fontId="58" fillId="0" borderId="15" applyNumberFormat="0" applyFill="0" applyAlignment="0" applyProtection="0"/>
    <xf numFmtId="0" fontId="8" fillId="0" borderId="0"/>
    <xf numFmtId="0" fontId="8" fillId="0" borderId="0"/>
    <xf numFmtId="0" fontId="58" fillId="0" borderId="15" applyNumberFormat="0" applyFill="0" applyAlignment="0" applyProtection="0"/>
    <xf numFmtId="0" fontId="8" fillId="0" borderId="0"/>
    <xf numFmtId="0" fontId="8" fillId="0" borderId="0"/>
    <xf numFmtId="0" fontId="58" fillId="0" borderId="15" applyNumberFormat="0" applyFill="0" applyAlignment="0" applyProtection="0"/>
    <xf numFmtId="0" fontId="8" fillId="0" borderId="0"/>
    <xf numFmtId="0" fontId="8" fillId="0" borderId="0"/>
    <xf numFmtId="0" fontId="58" fillId="0" borderId="15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58" fillId="0" borderId="15" applyNumberFormat="0" applyFill="0" applyAlignment="0" applyProtection="0"/>
    <xf numFmtId="0" fontId="26" fillId="43" borderId="18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43" borderId="18" applyNumberFormat="0" applyProtection="0"/>
    <xf numFmtId="0" fontId="26" fillId="43" borderId="18" applyNumberFormat="0" applyAlignment="0" applyProtection="0"/>
    <xf numFmtId="0" fontId="8" fillId="0" borderId="0"/>
    <xf numFmtId="0" fontId="8" fillId="0" borderId="0"/>
    <xf numFmtId="0" fontId="26" fillId="43" borderId="18" applyNumberFormat="0" applyAlignment="0" applyProtection="0"/>
    <xf numFmtId="0" fontId="8" fillId="0" borderId="0"/>
    <xf numFmtId="0" fontId="103" fillId="59" borderId="36" applyNumberFormat="0" applyProtection="0"/>
    <xf numFmtId="0" fontId="8" fillId="0" borderId="0"/>
    <xf numFmtId="0" fontId="103" fillId="59" borderId="36" applyNumberFormat="0" applyProtection="0"/>
    <xf numFmtId="0" fontId="8" fillId="0" borderId="0"/>
    <xf numFmtId="0" fontId="8" fillId="0" borderId="0"/>
    <xf numFmtId="0" fontId="26" fillId="43" borderId="18" applyNumberFormat="0" applyAlignment="0" applyProtection="0"/>
    <xf numFmtId="0" fontId="26" fillId="43" borderId="18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43" borderId="18" applyNumberFormat="0" applyAlignment="0" applyProtection="0"/>
    <xf numFmtId="0" fontId="26" fillId="43" borderId="18" applyNumberFormat="0" applyAlignment="0" applyProtection="0"/>
    <xf numFmtId="0" fontId="26" fillId="43" borderId="18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43" borderId="18" applyNumberFormat="0" applyAlignment="0" applyProtection="0"/>
    <xf numFmtId="0" fontId="26" fillId="43" borderId="18" applyNumberFormat="0" applyAlignment="0" applyProtection="0"/>
    <xf numFmtId="0" fontId="26" fillId="43" borderId="18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43" borderId="18" applyNumberFormat="0" applyAlignment="0" applyProtection="0"/>
    <xf numFmtId="0" fontId="26" fillId="43" borderId="18" applyNumberFormat="0" applyAlignment="0" applyProtection="0"/>
    <xf numFmtId="0" fontId="26" fillId="43" borderId="18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43" borderId="18" applyNumberFormat="0" applyAlignment="0" applyProtection="0"/>
    <xf numFmtId="0" fontId="26" fillId="43" borderId="18" applyNumberFormat="0" applyAlignment="0" applyProtection="0"/>
    <xf numFmtId="0" fontId="26" fillId="43" borderId="18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43" borderId="18" applyNumberFormat="0" applyAlignment="0" applyProtection="0"/>
    <xf numFmtId="0" fontId="26" fillId="43" borderId="18" applyNumberFormat="0" applyAlignment="0" applyProtection="0"/>
    <xf numFmtId="0" fontId="26" fillId="43" borderId="18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43" borderId="18" applyNumberFormat="0" applyAlignment="0" applyProtection="0"/>
    <xf numFmtId="0" fontId="26" fillId="43" borderId="18" applyNumberFormat="0" applyAlignment="0" applyProtection="0"/>
    <xf numFmtId="0" fontId="26" fillId="43" borderId="18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43" borderId="18" applyNumberFormat="0" applyAlignment="0" applyProtection="0"/>
    <xf numFmtId="0" fontId="58" fillId="0" borderId="0" applyFill="0">
      <alignment wrapText="1"/>
    </xf>
    <xf numFmtId="0" fontId="8" fillId="0" borderId="0"/>
    <xf numFmtId="0" fontId="58" fillId="0" borderId="0" applyFill="0">
      <alignment wrapText="1"/>
    </xf>
    <xf numFmtId="0" fontId="8" fillId="0" borderId="0"/>
    <xf numFmtId="0" fontId="58" fillId="0" borderId="0" applyFill="0">
      <alignment wrapText="1"/>
    </xf>
    <xf numFmtId="0" fontId="8" fillId="0" borderId="0"/>
    <xf numFmtId="0" fontId="8" fillId="0" borderId="0"/>
    <xf numFmtId="0" fontId="58" fillId="0" borderId="0" applyFill="0">
      <alignment wrapText="1"/>
    </xf>
    <xf numFmtId="0" fontId="8" fillId="0" borderId="0"/>
    <xf numFmtId="0" fontId="8" fillId="0" borderId="0"/>
    <xf numFmtId="0" fontId="58" fillId="0" borderId="0" applyFill="0">
      <alignment wrapText="1"/>
    </xf>
    <xf numFmtId="0" fontId="8" fillId="0" borderId="0"/>
    <xf numFmtId="0" fontId="8" fillId="0" borderId="0"/>
    <xf numFmtId="0" fontId="58" fillId="0" borderId="0" applyFill="0">
      <alignment wrapText="1"/>
    </xf>
    <xf numFmtId="0" fontId="8" fillId="0" borderId="0"/>
    <xf numFmtId="0" fontId="8" fillId="0" borderId="0"/>
    <xf numFmtId="0" fontId="58" fillId="0" borderId="0" applyFill="0">
      <alignment wrapText="1"/>
    </xf>
    <xf numFmtId="0" fontId="8" fillId="0" borderId="0"/>
    <xf numFmtId="0" fontId="8" fillId="0" borderId="0"/>
    <xf numFmtId="0" fontId="58" fillId="0" borderId="0" applyFill="0">
      <alignment wrapText="1"/>
    </xf>
    <xf numFmtId="0" fontId="8" fillId="0" borderId="0"/>
    <xf numFmtId="0" fontId="8" fillId="0" borderId="0"/>
    <xf numFmtId="0" fontId="58" fillId="0" borderId="0" applyFill="0">
      <alignment wrapText="1"/>
    </xf>
    <xf numFmtId="0" fontId="8" fillId="0" borderId="0"/>
    <xf numFmtId="0" fontId="8" fillId="0" borderId="0"/>
    <xf numFmtId="0" fontId="8" fillId="0" borderId="0"/>
    <xf numFmtId="0" fontId="58" fillId="0" borderId="0" applyFill="0">
      <alignment wrapText="1"/>
    </xf>
    <xf numFmtId="0" fontId="58" fillId="0" borderId="0" applyFill="0">
      <alignment wrapText="1"/>
    </xf>
    <xf numFmtId="0" fontId="8" fillId="0" borderId="0"/>
    <xf numFmtId="0" fontId="58" fillId="0" borderId="0" applyFill="0">
      <alignment wrapText="1"/>
    </xf>
    <xf numFmtId="0" fontId="8" fillId="0" borderId="0"/>
    <xf numFmtId="0" fontId="8" fillId="0" borderId="0"/>
    <xf numFmtId="0" fontId="58" fillId="0" borderId="0" applyFill="0">
      <alignment wrapText="1"/>
    </xf>
    <xf numFmtId="0" fontId="8" fillId="0" borderId="0"/>
    <xf numFmtId="0" fontId="8" fillId="0" borderId="0"/>
    <xf numFmtId="0" fontId="58" fillId="0" borderId="0" applyFill="0">
      <alignment wrapText="1"/>
    </xf>
    <xf numFmtId="0" fontId="8" fillId="0" borderId="0"/>
    <xf numFmtId="0" fontId="8" fillId="0" borderId="0"/>
    <xf numFmtId="0" fontId="58" fillId="0" borderId="0" applyFill="0">
      <alignment wrapText="1"/>
    </xf>
    <xf numFmtId="0" fontId="8" fillId="0" borderId="0"/>
    <xf numFmtId="0" fontId="8" fillId="0" borderId="0"/>
    <xf numFmtId="0" fontId="58" fillId="0" borderId="0" applyFill="0">
      <alignment wrapText="1"/>
    </xf>
    <xf numFmtId="0" fontId="8" fillId="0" borderId="0"/>
    <xf numFmtId="0" fontId="8" fillId="0" borderId="0"/>
    <xf numFmtId="0" fontId="58" fillId="0" borderId="0" applyFill="0">
      <alignment wrapText="1"/>
    </xf>
    <xf numFmtId="0" fontId="8" fillId="0" borderId="0"/>
    <xf numFmtId="0" fontId="8" fillId="0" borderId="0"/>
    <xf numFmtId="0" fontId="58" fillId="0" borderId="0" applyFill="0">
      <alignment wrapText="1"/>
    </xf>
    <xf numFmtId="0" fontId="8" fillId="0" borderId="0"/>
    <xf numFmtId="0" fontId="8" fillId="0" borderId="0"/>
    <xf numFmtId="0" fontId="8" fillId="0" borderId="0"/>
    <xf numFmtId="0" fontId="58" fillId="0" borderId="0" applyFill="0">
      <alignment wrapText="1"/>
    </xf>
    <xf numFmtId="0" fontId="58" fillId="0" borderId="0" applyFill="0">
      <alignment wrapText="1"/>
    </xf>
    <xf numFmtId="0" fontId="8" fillId="0" borderId="0"/>
    <xf numFmtId="0" fontId="58" fillId="0" borderId="0" applyFill="0">
      <alignment wrapText="1"/>
    </xf>
    <xf numFmtId="0" fontId="8" fillId="0" borderId="0"/>
    <xf numFmtId="0" fontId="8" fillId="0" borderId="0"/>
    <xf numFmtId="0" fontId="58" fillId="0" borderId="0" applyFill="0">
      <alignment wrapText="1"/>
    </xf>
    <xf numFmtId="0" fontId="8" fillId="0" borderId="0"/>
    <xf numFmtId="0" fontId="8" fillId="0" borderId="0"/>
    <xf numFmtId="0" fontId="58" fillId="0" borderId="0" applyFill="0">
      <alignment wrapText="1"/>
    </xf>
    <xf numFmtId="0" fontId="8" fillId="0" borderId="0"/>
    <xf numFmtId="0" fontId="8" fillId="0" borderId="0"/>
    <xf numFmtId="0" fontId="58" fillId="0" borderId="0" applyFill="0">
      <alignment wrapText="1"/>
    </xf>
    <xf numFmtId="0" fontId="8" fillId="0" borderId="0"/>
    <xf numFmtId="0" fontId="8" fillId="0" borderId="0"/>
    <xf numFmtId="0" fontId="58" fillId="0" borderId="0" applyFill="0">
      <alignment wrapText="1"/>
    </xf>
    <xf numFmtId="0" fontId="8" fillId="0" borderId="0"/>
    <xf numFmtId="0" fontId="8" fillId="0" borderId="0"/>
    <xf numFmtId="0" fontId="58" fillId="0" borderId="0" applyFill="0">
      <alignment wrapText="1"/>
    </xf>
    <xf numFmtId="0" fontId="8" fillId="0" borderId="0"/>
    <xf numFmtId="0" fontId="8" fillId="0" borderId="0"/>
    <xf numFmtId="0" fontId="58" fillId="0" borderId="0" applyFill="0">
      <alignment wrapText="1"/>
    </xf>
    <xf numFmtId="0" fontId="8" fillId="0" borderId="0"/>
    <xf numFmtId="0" fontId="8" fillId="0" borderId="0"/>
    <xf numFmtId="0" fontId="8" fillId="0" borderId="0"/>
    <xf numFmtId="0" fontId="58" fillId="0" borderId="0" applyFill="0">
      <alignment wrapText="1"/>
    </xf>
    <xf numFmtId="0" fontId="58" fillId="0" borderId="0" applyFill="0">
      <alignment wrapText="1"/>
    </xf>
    <xf numFmtId="0" fontId="8" fillId="0" borderId="0"/>
    <xf numFmtId="0" fontId="58" fillId="0" borderId="0" applyFill="0">
      <alignment wrapText="1"/>
    </xf>
    <xf numFmtId="0" fontId="8" fillId="0" borderId="0"/>
    <xf numFmtId="0" fontId="8" fillId="0" borderId="0"/>
    <xf numFmtId="0" fontId="58" fillId="0" borderId="0" applyFill="0">
      <alignment wrapText="1"/>
    </xf>
    <xf numFmtId="0" fontId="8" fillId="0" borderId="0"/>
    <xf numFmtId="0" fontId="8" fillId="0" borderId="0"/>
    <xf numFmtId="0" fontId="58" fillId="0" borderId="0" applyFill="0">
      <alignment wrapText="1"/>
    </xf>
    <xf numFmtId="0" fontId="8" fillId="0" borderId="0"/>
    <xf numFmtId="0" fontId="8" fillId="0" borderId="0"/>
    <xf numFmtId="0" fontId="58" fillId="0" borderId="0" applyFill="0">
      <alignment wrapText="1"/>
    </xf>
    <xf numFmtId="0" fontId="8" fillId="0" borderId="0"/>
    <xf numFmtId="0" fontId="8" fillId="0" borderId="0"/>
    <xf numFmtId="0" fontId="58" fillId="0" borderId="0" applyFill="0">
      <alignment wrapText="1"/>
    </xf>
    <xf numFmtId="0" fontId="8" fillId="0" borderId="0"/>
    <xf numFmtId="0" fontId="8" fillId="0" borderId="0"/>
    <xf numFmtId="0" fontId="58" fillId="0" borderId="0" applyFill="0">
      <alignment wrapText="1"/>
    </xf>
    <xf numFmtId="0" fontId="8" fillId="0" borderId="0"/>
    <xf numFmtId="0" fontId="8" fillId="0" borderId="0"/>
    <xf numFmtId="0" fontId="58" fillId="0" borderId="0" applyFill="0">
      <alignment wrapText="1"/>
    </xf>
    <xf numFmtId="0" fontId="8" fillId="0" borderId="0"/>
    <xf numFmtId="0" fontId="8" fillId="0" borderId="0"/>
    <xf numFmtId="0" fontId="8" fillId="0" borderId="0"/>
    <xf numFmtId="0" fontId="58" fillId="0" borderId="0" applyFill="0">
      <alignment wrapText="1"/>
    </xf>
    <xf numFmtId="0" fontId="58" fillId="0" borderId="0" applyFill="0">
      <alignment wrapText="1"/>
    </xf>
    <xf numFmtId="0" fontId="58" fillId="0" borderId="0" applyFill="0">
      <alignment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58" fillId="0" borderId="0" applyFill="0">
      <alignment wrapText="1"/>
    </xf>
    <xf numFmtId="0" fontId="58" fillId="0" borderId="0" applyFill="0">
      <alignment wrapText="1"/>
    </xf>
    <xf numFmtId="0" fontId="58" fillId="0" borderId="0" applyFill="0">
      <alignment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58" fillId="0" borderId="0" applyFill="0">
      <alignment wrapText="1"/>
    </xf>
    <xf numFmtId="0" fontId="58" fillId="0" borderId="0" applyFill="0">
      <alignment wrapText="1"/>
    </xf>
    <xf numFmtId="0" fontId="58" fillId="0" borderId="0" applyFill="0">
      <alignment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58" fillId="0" borderId="0" applyFill="0">
      <alignment wrapText="1"/>
    </xf>
    <xf numFmtId="0" fontId="8" fillId="0" borderId="0"/>
    <xf numFmtId="0" fontId="58" fillId="0" borderId="0" applyFill="0">
      <alignment wrapText="1"/>
    </xf>
    <xf numFmtId="0" fontId="98" fillId="0" borderId="0">
      <alignment horizontal="center" vertical="top" wrapText="1"/>
    </xf>
    <xf numFmtId="0" fontId="8" fillId="0" borderId="0"/>
    <xf numFmtId="0" fontId="8" fillId="0" borderId="0"/>
    <xf numFmtId="0" fontId="104" fillId="0" borderId="0">
      <alignment horizontal="center" vertical="center" wrapText="1"/>
    </xf>
    <xf numFmtId="0" fontId="8" fillId="0" borderId="0"/>
    <xf numFmtId="0" fontId="8" fillId="0" borderId="0"/>
    <xf numFmtId="191" fontId="105" fillId="8" borderId="1">
      <alignment wrapText="1"/>
    </xf>
    <xf numFmtId="0" fontId="8" fillId="0" borderId="0"/>
    <xf numFmtId="0" fontId="8" fillId="0" borderId="0"/>
    <xf numFmtId="0" fontId="84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06" fillId="0" borderId="0" applyNumberFormat="0" applyBorder="0" applyProtection="0"/>
    <xf numFmtId="0" fontId="84" fillId="0" borderId="0" applyNumberFormat="0" applyFill="0" applyBorder="0" applyAlignment="0" applyProtection="0"/>
    <xf numFmtId="0" fontId="8" fillId="0" borderId="0"/>
    <xf numFmtId="0" fontId="8" fillId="0" borderId="0"/>
    <xf numFmtId="0" fontId="84" fillId="0" borderId="0" applyNumberFormat="0" applyFill="0" applyBorder="0" applyAlignment="0" applyProtection="0"/>
    <xf numFmtId="0" fontId="8" fillId="0" borderId="0"/>
    <xf numFmtId="0" fontId="107" fillId="0" borderId="0" applyNumberFormat="0" applyBorder="0" applyProtection="0"/>
    <xf numFmtId="0" fontId="8" fillId="0" borderId="0"/>
    <xf numFmtId="0" fontId="107" fillId="0" borderId="0" applyNumberFormat="0" applyBorder="0" applyProtection="0"/>
    <xf numFmtId="0" fontId="8" fillId="0" borderId="0"/>
    <xf numFmtId="0" fontId="8" fillId="0" borderId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57" fillId="44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57" fillId="44" borderId="0" applyNumberFormat="0" applyBorder="0" applyProtection="0"/>
    <xf numFmtId="0" fontId="57" fillId="44" borderId="0" applyNumberFormat="0" applyBorder="0" applyAlignment="0" applyProtection="0"/>
    <xf numFmtId="0" fontId="8" fillId="0" borderId="0"/>
    <xf numFmtId="0" fontId="8" fillId="0" borderId="0"/>
    <xf numFmtId="0" fontId="57" fillId="44" borderId="0" applyNumberFormat="0" applyBorder="0" applyAlignment="0" applyProtection="0"/>
    <xf numFmtId="0" fontId="8" fillId="0" borderId="0"/>
    <xf numFmtId="0" fontId="108" fillId="60" borderId="0" applyNumberFormat="0" applyBorder="0" applyProtection="0"/>
    <xf numFmtId="0" fontId="8" fillId="0" borderId="0"/>
    <xf numFmtId="0" fontId="108" fillId="60" borderId="0" applyNumberFormat="0" applyBorder="0" applyProtection="0"/>
    <xf numFmtId="0" fontId="8" fillId="0" borderId="0"/>
    <xf numFmtId="0" fontId="8" fillId="0" borderId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9" fontId="100" fillId="0" borderId="0" applyBorder="0">
      <alignment vertical="top"/>
    </xf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109" fillId="0" borderId="0"/>
    <xf numFmtId="0" fontId="18" fillId="0" borderId="0"/>
    <xf numFmtId="0" fontId="109" fillId="0" borderId="0"/>
    <xf numFmtId="0" fontId="8" fillId="0" borderId="0"/>
    <xf numFmtId="0" fontId="8" fillId="0" borderId="0"/>
    <xf numFmtId="0" fontId="93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8" fillId="0" borderId="0"/>
    <xf numFmtId="0" fontId="8" fillId="0" borderId="0"/>
    <xf numFmtId="0" fontId="93" fillId="0" borderId="0"/>
    <xf numFmtId="0" fontId="1" fillId="0" borderId="0"/>
    <xf numFmtId="0" fontId="1" fillId="0" borderId="0"/>
    <xf numFmtId="0" fontId="93" fillId="0" borderId="0"/>
    <xf numFmtId="49" fontId="100" fillId="0" borderId="0" applyBorder="0">
      <alignment vertical="top"/>
    </xf>
    <xf numFmtId="0" fontId="8" fillId="0" borderId="0"/>
    <xf numFmtId="0" fontId="8" fillId="0" borderId="0"/>
    <xf numFmtId="0" fontId="12" fillId="0" borderId="0">
      <alignment vertical="center"/>
    </xf>
    <xf numFmtId="0" fontId="8" fillId="0" borderId="0"/>
    <xf numFmtId="0" fontId="8" fillId="0" borderId="0"/>
    <xf numFmtId="0" fontId="110" fillId="0" borderId="0"/>
    <xf numFmtId="0" fontId="8" fillId="0" borderId="0"/>
    <xf numFmtId="0" fontId="8" fillId="0" borderId="0"/>
    <xf numFmtId="0" fontId="10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2" fillId="0" borderId="0"/>
    <xf numFmtId="0" fontId="8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 applyBorder="0" applyProtection="0"/>
    <xf numFmtId="0" fontId="12" fillId="0" borderId="0">
      <alignment vertical="center"/>
    </xf>
    <xf numFmtId="0" fontId="8" fillId="0" borderId="0"/>
    <xf numFmtId="0" fontId="18" fillId="0" borderId="0"/>
    <xf numFmtId="0" fontId="8" fillId="0" borderId="0"/>
    <xf numFmtId="0" fontId="3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181" fontId="82" fillId="0" borderId="0" applyFont="0" applyBorder="0" applyProtection="0"/>
    <xf numFmtId="0" fontId="18" fillId="0" borderId="0"/>
    <xf numFmtId="0" fontId="14" fillId="0" borderId="0"/>
    <xf numFmtId="0" fontId="2" fillId="0" borderId="0"/>
    <xf numFmtId="0" fontId="2" fillId="0" borderId="0"/>
    <xf numFmtId="0" fontId="32" fillId="0" borderId="0" applyBorder="0" applyProtection="0"/>
    <xf numFmtId="0" fontId="8" fillId="0" borderId="0"/>
    <xf numFmtId="0" fontId="8" fillId="0" borderId="0"/>
    <xf numFmtId="181" fontId="35" fillId="0" borderId="0" applyBorder="0" applyProtection="0"/>
    <xf numFmtId="0" fontId="12" fillId="0" borderId="0">
      <alignment vertical="center"/>
    </xf>
    <xf numFmtId="0" fontId="8" fillId="0" borderId="0"/>
    <xf numFmtId="0" fontId="8" fillId="0" borderId="0"/>
    <xf numFmtId="0" fontId="2" fillId="0" borderId="0" applyBorder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32" fillId="0" borderId="0" applyBorder="0" applyProtection="0"/>
    <xf numFmtId="0" fontId="8" fillId="0" borderId="0">
      <alignment wrapText="1"/>
    </xf>
    <xf numFmtId="0" fontId="8" fillId="0" borderId="0"/>
    <xf numFmtId="0" fontId="8" fillId="0" borderId="0"/>
    <xf numFmtId="181" fontId="82" fillId="0" borderId="0" applyFont="0" applyBorder="0" applyProtection="0"/>
    <xf numFmtId="0" fontId="8" fillId="0" borderId="0"/>
    <xf numFmtId="0" fontId="8" fillId="0" borderId="0"/>
    <xf numFmtId="181" fontId="35" fillId="0" borderId="0" applyBorder="0" applyProtection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9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1" fontId="82" fillId="0" borderId="0" applyFont="0" applyBorder="0" applyProtection="0"/>
    <xf numFmtId="0" fontId="1" fillId="0" borderId="0"/>
    <xf numFmtId="0" fontId="2" fillId="0" borderId="0"/>
    <xf numFmtId="0" fontId="2" fillId="0" borderId="0"/>
    <xf numFmtId="0" fontId="8" fillId="0" borderId="0"/>
    <xf numFmtId="0" fontId="18" fillId="0" borderId="0"/>
    <xf numFmtId="0" fontId="8" fillId="0" borderId="0"/>
    <xf numFmtId="0" fontId="18" fillId="0" borderId="0"/>
    <xf numFmtId="0" fontId="110" fillId="0" borderId="0"/>
    <xf numFmtId="0" fontId="8" fillId="0" borderId="0"/>
    <xf numFmtId="0" fontId="8" fillId="0" borderId="0"/>
    <xf numFmtId="0" fontId="1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109" fillId="0" borderId="0"/>
    <xf numFmtId="0" fontId="77" fillId="0" borderId="0" applyBorder="0" applyProtection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 applyBorder="0" applyProtection="0"/>
    <xf numFmtId="0" fontId="8" fillId="0" borderId="0"/>
    <xf numFmtId="0" fontId="8" fillId="0" borderId="0"/>
    <xf numFmtId="0" fontId="8" fillId="0" borderId="0"/>
    <xf numFmtId="0" fontId="8" fillId="0" borderId="0"/>
    <xf numFmtId="181" fontId="19" fillId="0" borderId="0" applyBorder="0" applyProtection="0"/>
    <xf numFmtId="0" fontId="2" fillId="0" borderId="0"/>
    <xf numFmtId="0" fontId="1" fillId="0" borderId="0"/>
    <xf numFmtId="0" fontId="2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8" fillId="0" borderId="0"/>
    <xf numFmtId="0" fontId="2" fillId="0" borderId="0" applyBorder="0" applyProtection="0"/>
    <xf numFmtId="0" fontId="8" fillId="0" borderId="0"/>
    <xf numFmtId="0" fontId="8" fillId="0" borderId="0"/>
    <xf numFmtId="0" fontId="111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 applyBorder="0" applyProtection="0"/>
    <xf numFmtId="181" fontId="112" fillId="0" borderId="0" applyBorder="0" applyProtection="0"/>
    <xf numFmtId="0" fontId="8" fillId="0" borderId="0"/>
    <xf numFmtId="0" fontId="8" fillId="0" borderId="0"/>
    <xf numFmtId="0" fontId="8" fillId="0" borderId="0"/>
    <xf numFmtId="0" fontId="8" fillId="0" borderId="0"/>
    <xf numFmtId="181" fontId="19" fillId="0" borderId="0" applyBorder="0" applyProtection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113" fillId="0" borderId="0"/>
    <xf numFmtId="0" fontId="8" fillId="0" borderId="0"/>
    <xf numFmtId="181" fontId="112" fillId="0" borderId="0" applyBorder="0" applyProtection="0"/>
    <xf numFmtId="0" fontId="8" fillId="0" borderId="0"/>
    <xf numFmtId="181" fontId="112" fillId="0" borderId="0" applyBorder="0" applyProtection="0"/>
    <xf numFmtId="0" fontId="2" fillId="0" borderId="0" applyBorder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7" fillId="0" borderId="0" applyBorder="0" applyProtection="0"/>
    <xf numFmtId="0" fontId="8" fillId="0" borderId="0"/>
    <xf numFmtId="0" fontId="8" fillId="0" borderId="0"/>
    <xf numFmtId="0" fontId="18" fillId="0" borderId="0"/>
    <xf numFmtId="0" fontId="109" fillId="0" borderId="0"/>
    <xf numFmtId="0" fontId="114" fillId="0" borderId="0" applyBorder="0" applyProtection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2" fillId="0" borderId="0" applyBorder="0" applyProtection="0"/>
    <xf numFmtId="0" fontId="2" fillId="0" borderId="0"/>
    <xf numFmtId="0" fontId="8" fillId="0" borderId="0"/>
    <xf numFmtId="0" fontId="8" fillId="0" borderId="0"/>
    <xf numFmtId="0" fontId="8" fillId="0" borderId="0"/>
    <xf numFmtId="181" fontId="115" fillId="0" borderId="0" applyBorder="0" applyProtection="0"/>
    <xf numFmtId="0" fontId="8" fillId="0" borderId="0"/>
    <xf numFmtId="181" fontId="115" fillId="0" borderId="0" applyBorder="0" applyProtection="0"/>
    <xf numFmtId="0" fontId="2" fillId="0" borderId="0"/>
    <xf numFmtId="0" fontId="8" fillId="0" borderId="0"/>
    <xf numFmtId="181" fontId="115" fillId="0" borderId="0" applyBorder="0" applyProtection="0"/>
    <xf numFmtId="0" fontId="8" fillId="0" borderId="0"/>
    <xf numFmtId="0" fontId="8" fillId="0" borderId="0"/>
    <xf numFmtId="181" fontId="35" fillId="0" borderId="0" applyBorder="0" applyProtection="0"/>
    <xf numFmtId="0" fontId="11" fillId="0" borderId="0"/>
    <xf numFmtId="0" fontId="8" fillId="0" borderId="0"/>
    <xf numFmtId="49" fontId="100" fillId="0" borderId="0" applyBorder="0">
      <alignment vertical="top"/>
    </xf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1" fillId="0" borderId="0"/>
    <xf numFmtId="0" fontId="8" fillId="0" borderId="0"/>
    <xf numFmtId="0" fontId="8" fillId="0" borderId="0"/>
    <xf numFmtId="0" fontId="116" fillId="0" borderId="0"/>
    <xf numFmtId="0" fontId="117" fillId="0" borderId="0"/>
    <xf numFmtId="0" fontId="8" fillId="0" borderId="0"/>
    <xf numFmtId="181" fontId="112" fillId="0" borderId="0" applyBorder="0" applyProtection="0"/>
    <xf numFmtId="0" fontId="8" fillId="0" borderId="0"/>
    <xf numFmtId="181" fontId="112" fillId="0" borderId="0" applyBorder="0" applyProtection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1" fontId="112" fillId="0" borderId="0" applyBorder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2" fillId="0" borderId="0" applyNumberFormat="0" applyBorder="0" applyProtection="0"/>
    <xf numFmtId="0" fontId="32" fillId="0" borderId="0" applyNumberFormat="0" applyBorder="0" applyProtection="0"/>
    <xf numFmtId="0" fontId="31" fillId="0" borderId="0"/>
    <xf numFmtId="0" fontId="8" fillId="0" borderId="0"/>
    <xf numFmtId="0" fontId="8" fillId="0" borderId="0"/>
    <xf numFmtId="0" fontId="1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9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2" fillId="0" borderId="0"/>
    <xf numFmtId="49" fontId="100" fillId="0" borderId="0" applyBorder="0">
      <alignment vertical="top"/>
    </xf>
    <xf numFmtId="0" fontId="8" fillId="0" borderId="0"/>
    <xf numFmtId="0" fontId="8" fillId="0" borderId="0"/>
    <xf numFmtId="0" fontId="118" fillId="0" borderId="0" applyNumberFormat="0" applyBorder="0" applyProtection="0"/>
    <xf numFmtId="0" fontId="35" fillId="0" borderId="0" applyNumberFormat="0" applyBorder="0" applyProtection="0"/>
    <xf numFmtId="0" fontId="119" fillId="0" borderId="0"/>
    <xf numFmtId="0" fontId="8" fillId="0" borderId="0"/>
    <xf numFmtId="0" fontId="119" fillId="0" borderId="0"/>
    <xf numFmtId="0" fontId="8" fillId="0" borderId="0"/>
    <xf numFmtId="0" fontId="35" fillId="0" borderId="0" applyNumberFormat="0" applyBorder="0" applyProtection="0"/>
    <xf numFmtId="0" fontId="35" fillId="0" borderId="0" applyNumberFormat="0" applyBorder="0" applyProtection="0"/>
    <xf numFmtId="0" fontId="8" fillId="0" borderId="0"/>
    <xf numFmtId="0" fontId="32" fillId="0" borderId="0"/>
    <xf numFmtId="0" fontId="1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2" fillId="0" borderId="0"/>
    <xf numFmtId="0" fontId="12" fillId="0" borderId="0">
      <alignment vertical="center"/>
    </xf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0" fillId="0" borderId="0"/>
    <xf numFmtId="0" fontId="8" fillId="0" borderId="0"/>
    <xf numFmtId="0" fontId="8" fillId="0" borderId="0"/>
    <xf numFmtId="0" fontId="18" fillId="0" borderId="0"/>
    <xf numFmtId="49" fontId="100" fillId="0" borderId="0" applyBorder="0">
      <alignment vertical="top"/>
    </xf>
    <xf numFmtId="0" fontId="8" fillId="0" borderId="0"/>
    <xf numFmtId="0" fontId="18" fillId="0" borderId="0"/>
    <xf numFmtId="0" fontId="8" fillId="0" borderId="0"/>
    <xf numFmtId="0" fontId="109" fillId="0" borderId="0"/>
    <xf numFmtId="0" fontId="9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2" fillId="0" borderId="0"/>
    <xf numFmtId="49" fontId="100" fillId="0" borderId="0" applyBorder="0">
      <alignment vertical="top"/>
    </xf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>
      <alignment vertical="top"/>
    </xf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8" fillId="0" borderId="0"/>
    <xf numFmtId="0" fontId="109" fillId="0" borderId="0"/>
    <xf numFmtId="0" fontId="2" fillId="0" borderId="0"/>
    <xf numFmtId="0" fontId="2" fillId="0" borderId="0"/>
    <xf numFmtId="49" fontId="100" fillId="0" borderId="0" applyBorder="0">
      <alignment vertical="top"/>
    </xf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9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3" fillId="0" borderId="0"/>
    <xf numFmtId="49" fontId="100" fillId="0" borderId="0" applyBorder="0">
      <alignment vertical="top"/>
    </xf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0"/>
    <xf numFmtId="0" fontId="24" fillId="1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11" borderId="0" applyNumberFormat="0" applyBorder="0" applyProtection="0"/>
    <xf numFmtId="0" fontId="24" fillId="11" borderId="0" applyNumberFormat="0" applyBorder="0" applyAlignment="0" applyProtection="0"/>
    <xf numFmtId="0" fontId="8" fillId="0" borderId="0"/>
    <xf numFmtId="0" fontId="8" fillId="0" borderId="0"/>
    <xf numFmtId="0" fontId="24" fillId="11" borderId="0" applyNumberFormat="0" applyBorder="0" applyAlignment="0" applyProtection="0"/>
    <xf numFmtId="0" fontId="8" fillId="0" borderId="0"/>
    <xf numFmtId="0" fontId="121" fillId="18" borderId="0" applyNumberFormat="0" applyBorder="0" applyProtection="0"/>
    <xf numFmtId="0" fontId="8" fillId="0" borderId="0"/>
    <xf numFmtId="0" fontId="121" fillId="18" borderId="0" applyNumberFormat="0" applyBorder="0" applyProtection="0"/>
    <xf numFmtId="0" fontId="8" fillId="0" borderId="0"/>
    <xf numFmtId="0" fontId="8" fillId="0" borderId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 applyFill="0" applyBorder="0" applyProtection="0">
      <alignment horizontal="center" vertical="center" wrapText="1"/>
    </xf>
    <xf numFmtId="0" fontId="8" fillId="0" borderId="0"/>
    <xf numFmtId="0" fontId="8" fillId="0" borderId="0"/>
    <xf numFmtId="0" fontId="2" fillId="0" borderId="0" applyNumberFormat="0" applyFill="0" applyBorder="0" applyProtection="0">
      <alignment horizontal="justify" vertical="center" wrapText="1"/>
    </xf>
    <xf numFmtId="0" fontId="8" fillId="0" borderId="0"/>
    <xf numFmtId="0" fontId="8" fillId="0" borderId="0"/>
    <xf numFmtId="0" fontId="122" fillId="44" borderId="0" applyNumberFormat="0" applyBorder="0" applyAlignment="0">
      <protection locked="0"/>
    </xf>
    <xf numFmtId="0" fontId="8" fillId="0" borderId="0"/>
    <xf numFmtId="0" fontId="8" fillId="0" borderId="0"/>
    <xf numFmtId="0" fontId="36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36" fillId="0" borderId="0" applyNumberFormat="0" applyBorder="0" applyProtection="0"/>
    <xf numFmtId="0" fontId="36" fillId="0" borderId="0" applyNumberFormat="0" applyFill="0" applyBorder="0" applyAlignment="0" applyProtection="0"/>
    <xf numFmtId="0" fontId="8" fillId="0" borderId="0"/>
    <xf numFmtId="0" fontId="8" fillId="0" borderId="0"/>
    <xf numFmtId="0" fontId="36" fillId="0" borderId="0" applyNumberFormat="0" applyFill="0" applyBorder="0" applyAlignment="0" applyProtection="0"/>
    <xf numFmtId="0" fontId="8" fillId="0" borderId="0"/>
    <xf numFmtId="0" fontId="123" fillId="0" borderId="0" applyNumberFormat="0" applyBorder="0" applyProtection="0"/>
    <xf numFmtId="0" fontId="8" fillId="0" borderId="0"/>
    <xf numFmtId="0" fontId="123" fillId="0" borderId="0" applyNumberFormat="0" applyBorder="0" applyProtection="0"/>
    <xf numFmtId="0" fontId="8" fillId="0" borderId="0"/>
    <xf numFmtId="0" fontId="8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2" fillId="45" borderId="23" applyNumberFormat="0" applyAlignment="0" applyProtection="0"/>
    <xf numFmtId="0" fontId="2" fillId="45" borderId="23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2" fillId="45" borderId="23" applyNumberFormat="0" applyAlignment="0" applyProtection="0"/>
    <xf numFmtId="0" fontId="2" fillId="45" borderId="23" applyNumberFormat="0" applyAlignment="0" applyProtection="0"/>
    <xf numFmtId="0" fontId="2" fillId="45" borderId="23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2" fillId="45" borderId="23" applyNumberFormat="0" applyAlignment="0" applyProtection="0"/>
    <xf numFmtId="0" fontId="2" fillId="45" borderId="23" applyNumberFormat="0" applyAlignment="0" applyProtection="0"/>
    <xf numFmtId="0" fontId="2" fillId="45" borderId="23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2" fillId="45" borderId="23" applyNumberFormat="0" applyAlignment="0" applyProtection="0"/>
    <xf numFmtId="0" fontId="2" fillId="45" borderId="23" applyNumberFormat="0" applyAlignment="0" applyProtection="0"/>
    <xf numFmtId="0" fontId="8" fillId="0" borderId="0"/>
    <xf numFmtId="0" fontId="8" fillId="0" borderId="0"/>
    <xf numFmtId="0" fontId="2" fillId="45" borderId="23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7" fillId="45" borderId="23" applyNumberFormat="0" applyProtection="0"/>
    <xf numFmtId="0" fontId="112" fillId="61" borderId="37" applyNumberFormat="0" applyProtection="0"/>
    <xf numFmtId="0" fontId="8" fillId="0" borderId="0"/>
    <xf numFmtId="0" fontId="112" fillId="61" borderId="37" applyNumberFormat="0" applyProtection="0"/>
    <xf numFmtId="0" fontId="8" fillId="0" borderId="0"/>
    <xf numFmtId="0" fontId="2" fillId="45" borderId="23" applyNumberFormat="0" applyAlignment="0" applyProtection="0"/>
    <xf numFmtId="0" fontId="8" fillId="0" borderId="0"/>
    <xf numFmtId="0" fontId="8" fillId="0" borderId="0"/>
    <xf numFmtId="0" fontId="2" fillId="45" borderId="23" applyNumberFormat="0" applyAlignment="0" applyProtection="0"/>
    <xf numFmtId="0" fontId="8" fillId="0" borderId="0"/>
    <xf numFmtId="0" fontId="8" fillId="0" borderId="0"/>
    <xf numFmtId="0" fontId="2" fillId="45" borderId="23" applyNumberFormat="0" applyAlignment="0" applyProtection="0"/>
    <xf numFmtId="0" fontId="8" fillId="0" borderId="0"/>
    <xf numFmtId="0" fontId="8" fillId="0" borderId="0"/>
    <xf numFmtId="0" fontId="2" fillId="45" borderId="23" applyNumberFormat="0" applyAlignment="0" applyProtection="0"/>
    <xf numFmtId="0" fontId="8" fillId="0" borderId="0"/>
    <xf numFmtId="0" fontId="8" fillId="0" borderId="0"/>
    <xf numFmtId="0" fontId="2" fillId="45" borderId="23" applyNumberFormat="0" applyAlignment="0" applyProtection="0"/>
    <xf numFmtId="0" fontId="8" fillId="0" borderId="0"/>
    <xf numFmtId="0" fontId="8" fillId="0" borderId="0"/>
    <xf numFmtId="0" fontId="2" fillId="45" borderId="23" applyNumberFormat="0" applyAlignment="0" applyProtection="0"/>
    <xf numFmtId="0" fontId="8" fillId="0" borderId="0"/>
    <xf numFmtId="0" fontId="8" fillId="0" borderId="0"/>
    <xf numFmtId="0" fontId="2" fillId="45" borderId="23" applyNumberFormat="0" applyAlignment="0" applyProtection="0"/>
    <xf numFmtId="0" fontId="8" fillId="0" borderId="0"/>
    <xf numFmtId="0" fontId="8" fillId="0" borderId="0"/>
    <xf numFmtId="0" fontId="2" fillId="45" borderId="23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45" borderId="23" applyNumberFormat="0" applyAlignment="0" applyProtection="0"/>
    <xf numFmtId="0" fontId="8" fillId="0" borderId="0"/>
    <xf numFmtId="0" fontId="2" fillId="45" borderId="23" applyNumberFormat="0" applyAlignment="0" applyProtection="0"/>
    <xf numFmtId="0" fontId="8" fillId="0" borderId="0"/>
    <xf numFmtId="0" fontId="8" fillId="0" borderId="0"/>
    <xf numFmtId="0" fontId="2" fillId="45" borderId="23" applyNumberFormat="0" applyAlignment="0" applyProtection="0"/>
    <xf numFmtId="0" fontId="8" fillId="0" borderId="0"/>
    <xf numFmtId="0" fontId="8" fillId="0" borderId="0"/>
    <xf numFmtId="0" fontId="2" fillId="45" borderId="23" applyNumberFormat="0" applyAlignment="0" applyProtection="0"/>
    <xf numFmtId="0" fontId="8" fillId="0" borderId="0"/>
    <xf numFmtId="0" fontId="8" fillId="0" borderId="0"/>
    <xf numFmtId="0" fontId="2" fillId="45" borderId="23" applyNumberFormat="0" applyAlignment="0" applyProtection="0"/>
    <xf numFmtId="0" fontId="8" fillId="0" borderId="0"/>
    <xf numFmtId="0" fontId="8" fillId="0" borderId="0"/>
    <xf numFmtId="0" fontId="2" fillId="45" borderId="23" applyNumberFormat="0" applyAlignment="0" applyProtection="0"/>
    <xf numFmtId="0" fontId="8" fillId="0" borderId="0"/>
    <xf numFmtId="0" fontId="8" fillId="0" borderId="0"/>
    <xf numFmtId="0" fontId="2" fillId="45" borderId="23" applyNumberFormat="0" applyAlignment="0" applyProtection="0"/>
    <xf numFmtId="0" fontId="8" fillId="0" borderId="0"/>
    <xf numFmtId="0" fontId="8" fillId="0" borderId="0"/>
    <xf numFmtId="0" fontId="2" fillId="45" borderId="23" applyNumberFormat="0" applyAlignment="0" applyProtection="0"/>
    <xf numFmtId="0" fontId="8" fillId="0" borderId="0"/>
    <xf numFmtId="0" fontId="8" fillId="0" borderId="0"/>
    <xf numFmtId="0" fontId="8" fillId="0" borderId="0"/>
    <xf numFmtId="0" fontId="2" fillId="45" borderId="23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45" borderId="23" applyNumberFormat="0" applyAlignment="0" applyProtection="0"/>
    <xf numFmtId="0" fontId="8" fillId="0" borderId="0"/>
    <xf numFmtId="0" fontId="2" fillId="45" borderId="23" applyNumberFormat="0" applyAlignment="0" applyProtection="0"/>
    <xf numFmtId="0" fontId="8" fillId="0" borderId="0"/>
    <xf numFmtId="0" fontId="8" fillId="0" borderId="0"/>
    <xf numFmtId="0" fontId="2" fillId="45" borderId="23" applyNumberFormat="0" applyAlignment="0" applyProtection="0"/>
    <xf numFmtId="0" fontId="8" fillId="0" borderId="0"/>
    <xf numFmtId="0" fontId="8" fillId="0" borderId="0"/>
    <xf numFmtId="0" fontId="2" fillId="45" borderId="23" applyNumberFormat="0" applyAlignment="0" applyProtection="0"/>
    <xf numFmtId="0" fontId="8" fillId="0" borderId="0"/>
    <xf numFmtId="0" fontId="8" fillId="0" borderId="0"/>
    <xf numFmtId="0" fontId="2" fillId="45" borderId="23" applyNumberFormat="0" applyAlignment="0" applyProtection="0"/>
    <xf numFmtId="0" fontId="8" fillId="0" borderId="0"/>
    <xf numFmtId="0" fontId="8" fillId="0" borderId="0"/>
    <xf numFmtId="0" fontId="2" fillId="45" borderId="23" applyNumberFormat="0" applyAlignment="0" applyProtection="0"/>
    <xf numFmtId="0" fontId="8" fillId="0" borderId="0"/>
    <xf numFmtId="0" fontId="8" fillId="0" borderId="0"/>
    <xf numFmtId="0" fontId="2" fillId="45" borderId="23" applyNumberFormat="0" applyAlignment="0" applyProtection="0"/>
    <xf numFmtId="0" fontId="8" fillId="0" borderId="0"/>
    <xf numFmtId="0" fontId="8" fillId="0" borderId="0"/>
    <xf numFmtId="0" fontId="2" fillId="45" borderId="23" applyNumberFormat="0" applyAlignment="0" applyProtection="0"/>
    <xf numFmtId="0" fontId="8" fillId="0" borderId="0"/>
    <xf numFmtId="0" fontId="8" fillId="0" borderId="0"/>
    <xf numFmtId="0" fontId="8" fillId="0" borderId="0"/>
    <xf numFmtId="0" fontId="2" fillId="45" borderId="23" applyNumberFormat="0" applyAlignment="0" applyProtection="0"/>
    <xf numFmtId="0" fontId="2" fillId="45" borderId="23" applyNumberFormat="0" applyAlignment="0" applyProtection="0"/>
    <xf numFmtId="0" fontId="8" fillId="0" borderId="0"/>
    <xf numFmtId="0" fontId="2" fillId="45" borderId="23" applyNumberFormat="0" applyAlignment="0" applyProtection="0"/>
    <xf numFmtId="0" fontId="8" fillId="0" borderId="0"/>
    <xf numFmtId="0" fontId="8" fillId="0" borderId="0"/>
    <xf numFmtId="0" fontId="2" fillId="45" borderId="23" applyNumberFormat="0" applyAlignment="0" applyProtection="0"/>
    <xf numFmtId="0" fontId="8" fillId="0" borderId="0"/>
    <xf numFmtId="0" fontId="8" fillId="0" borderId="0"/>
    <xf numFmtId="0" fontId="2" fillId="45" borderId="23" applyNumberFormat="0" applyAlignment="0" applyProtection="0"/>
    <xf numFmtId="0" fontId="8" fillId="0" borderId="0"/>
    <xf numFmtId="0" fontId="8" fillId="0" borderId="0"/>
    <xf numFmtId="0" fontId="2" fillId="45" borderId="23" applyNumberFormat="0" applyAlignment="0" applyProtection="0"/>
    <xf numFmtId="0" fontId="8" fillId="0" borderId="0"/>
    <xf numFmtId="0" fontId="8" fillId="0" borderId="0"/>
    <xf numFmtId="0" fontId="2" fillId="45" borderId="23" applyNumberFormat="0" applyAlignment="0" applyProtection="0"/>
    <xf numFmtId="0" fontId="8" fillId="0" borderId="0"/>
    <xf numFmtId="0" fontId="8" fillId="0" borderId="0"/>
    <xf numFmtId="0" fontId="2" fillId="45" borderId="23" applyNumberFormat="0" applyAlignment="0" applyProtection="0"/>
    <xf numFmtId="0" fontId="8" fillId="0" borderId="0"/>
    <xf numFmtId="0" fontId="8" fillId="0" borderId="0"/>
    <xf numFmtId="0" fontId="2" fillId="45" borderId="23" applyNumberFormat="0" applyAlignment="0" applyProtection="0"/>
    <xf numFmtId="0" fontId="8" fillId="0" borderId="0"/>
    <xf numFmtId="0" fontId="8" fillId="0" borderId="0"/>
    <xf numFmtId="0" fontId="8" fillId="0" borderId="0"/>
    <xf numFmtId="0" fontId="2" fillId="45" borderId="23" applyNumberFormat="0" applyAlignment="0" applyProtection="0"/>
    <xf numFmtId="0" fontId="2" fillId="45" borderId="23" applyNumberFormat="0" applyAlignment="0" applyProtection="0"/>
    <xf numFmtId="0" fontId="2" fillId="45" borderId="23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2" fillId="45" borderId="23" applyNumberFormat="0" applyAlignment="0" applyProtection="0"/>
    <xf numFmtId="0" fontId="2" fillId="45" borderId="23" applyNumberFormat="0" applyAlignment="0" applyProtection="0"/>
    <xf numFmtId="0" fontId="2" fillId="45" borderId="23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2" fillId="45" borderId="23" applyNumberFormat="0" applyAlignment="0" applyProtection="0"/>
    <xf numFmtId="0" fontId="2" fillId="45" borderId="23" applyNumberFormat="0" applyAlignment="0" applyProtection="0"/>
    <xf numFmtId="0" fontId="2" fillId="45" borderId="23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2" fillId="45" borderId="23" applyNumberFormat="0" applyAlignment="0" applyProtection="0"/>
    <xf numFmtId="0" fontId="2" fillId="45" borderId="23" applyNumberFormat="0" applyAlignment="0" applyProtection="0"/>
    <xf numFmtId="0" fontId="2" fillId="45" borderId="23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2" fillId="45" borderId="23" applyNumberFormat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8" fillId="0" borderId="0"/>
    <xf numFmtId="0" fontId="8" fillId="0" borderId="0"/>
    <xf numFmtId="9" fontId="2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9" fontId="93" fillId="0" borderId="0" applyFont="0" applyFill="0" applyBorder="0" applyAlignment="0" applyProtection="0"/>
    <xf numFmtId="0" fontId="8" fillId="0" borderId="0"/>
    <xf numFmtId="9" fontId="93" fillId="0" borderId="0" applyFont="0" applyFill="0" applyBorder="0" applyAlignment="0" applyProtection="0"/>
    <xf numFmtId="9" fontId="2" fillId="0" borderId="0" applyFill="0" applyBorder="0" applyAlignment="0" applyProtection="0"/>
    <xf numFmtId="0" fontId="8" fillId="0" borderId="0"/>
    <xf numFmtId="0" fontId="8" fillId="0" borderId="0"/>
    <xf numFmtId="9" fontId="2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9" fontId="93" fillId="0" borderId="0" applyFont="0" applyFill="0" applyBorder="0" applyAlignment="0" applyProtection="0"/>
    <xf numFmtId="0" fontId="56" fillId="0" borderId="22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56" fillId="0" borderId="22" applyNumberFormat="0" applyProtection="0"/>
    <xf numFmtId="0" fontId="56" fillId="0" borderId="22" applyNumberFormat="0" applyFill="0" applyAlignment="0" applyProtection="0"/>
    <xf numFmtId="0" fontId="8" fillId="0" borderId="0"/>
    <xf numFmtId="0" fontId="8" fillId="0" borderId="0"/>
    <xf numFmtId="0" fontId="56" fillId="0" borderId="22" applyNumberFormat="0" applyFill="0" applyAlignment="0" applyProtection="0"/>
    <xf numFmtId="0" fontId="8" fillId="0" borderId="0"/>
    <xf numFmtId="0" fontId="124" fillId="0" borderId="38" applyNumberFormat="0" applyProtection="0"/>
    <xf numFmtId="0" fontId="8" fillId="0" borderId="0"/>
    <xf numFmtId="0" fontId="124" fillId="0" borderId="38" applyNumberFormat="0" applyProtection="0"/>
    <xf numFmtId="0" fontId="8" fillId="0" borderId="0"/>
    <xf numFmtId="0" fontId="8" fillId="0" borderId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56" fillId="0" borderId="22" applyNumberFormat="0" applyFill="0" applyAlignment="0" applyProtection="0"/>
    <xf numFmtId="0" fontId="32" fillId="0" borderId="0" applyNumberFormat="0" applyBorder="0" applyProtection="0"/>
    <xf numFmtId="0" fontId="32" fillId="0" borderId="0" applyNumberFormat="0" applyBorder="0" applyProtection="0"/>
    <xf numFmtId="167" fontId="14" fillId="0" borderId="0">
      <alignment vertical="top"/>
    </xf>
    <xf numFmtId="0" fontId="8" fillId="0" borderId="0"/>
    <xf numFmtId="0" fontId="35" fillId="0" borderId="0" applyNumberFormat="0" applyBorder="0" applyProtection="0"/>
    <xf numFmtId="0" fontId="8" fillId="0" borderId="0"/>
    <xf numFmtId="0" fontId="35" fillId="0" borderId="0" applyNumberFormat="0" applyBorder="0" applyProtection="0"/>
    <xf numFmtId="0" fontId="12" fillId="0" borderId="0"/>
    <xf numFmtId="0" fontId="8" fillId="0" borderId="0"/>
    <xf numFmtId="0" fontId="35" fillId="0" borderId="0" applyNumberFormat="0" applyBorder="0" applyProtection="0"/>
    <xf numFmtId="0" fontId="8" fillId="0" borderId="0"/>
    <xf numFmtId="0" fontId="8" fillId="0" borderId="0"/>
    <xf numFmtId="0" fontId="32" fillId="0" borderId="0"/>
    <xf numFmtId="0" fontId="118" fillId="0" borderId="0" applyNumberFormat="0" applyBorder="0" applyProtection="0"/>
    <xf numFmtId="0" fontId="125" fillId="0" borderId="0"/>
    <xf numFmtId="0" fontId="8" fillId="0" borderId="0"/>
    <xf numFmtId="164" fontId="58" fillId="0" borderId="0" applyFill="0" applyBorder="0" applyAlignment="0" applyProtection="0"/>
    <xf numFmtId="0" fontId="8" fillId="0" borderId="0"/>
    <xf numFmtId="164" fontId="58" fillId="0" borderId="0" applyFill="0" applyBorder="0" applyAlignment="0" applyProtection="0"/>
    <xf numFmtId="0" fontId="8" fillId="0" borderId="0"/>
    <xf numFmtId="0" fontId="8" fillId="0" borderId="0"/>
    <xf numFmtId="164" fontId="58" fillId="0" borderId="0" applyFill="0" applyBorder="0" applyAlignment="0" applyProtection="0"/>
    <xf numFmtId="0" fontId="8" fillId="0" borderId="0"/>
    <xf numFmtId="0" fontId="8" fillId="0" borderId="0"/>
    <xf numFmtId="164" fontId="58" fillId="0" borderId="0" applyFill="0" applyBorder="0" applyAlignment="0" applyProtection="0"/>
    <xf numFmtId="0" fontId="8" fillId="0" borderId="0"/>
    <xf numFmtId="0" fontId="8" fillId="0" borderId="0"/>
    <xf numFmtId="164" fontId="58" fillId="0" borderId="0" applyFill="0" applyBorder="0" applyAlignment="0" applyProtection="0"/>
    <xf numFmtId="0" fontId="8" fillId="0" borderId="0"/>
    <xf numFmtId="0" fontId="8" fillId="0" borderId="0"/>
    <xf numFmtId="164" fontId="58" fillId="0" borderId="0" applyFill="0" applyBorder="0" applyAlignment="0" applyProtection="0"/>
    <xf numFmtId="0" fontId="8" fillId="0" borderId="0"/>
    <xf numFmtId="0" fontId="8" fillId="0" borderId="0"/>
    <xf numFmtId="164" fontId="58" fillId="0" borderId="0" applyFill="0" applyBorder="0" applyAlignment="0" applyProtection="0"/>
    <xf numFmtId="0" fontId="8" fillId="0" borderId="0"/>
    <xf numFmtId="0" fontId="8" fillId="0" borderId="0"/>
    <xf numFmtId="164" fontId="58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6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6" fillId="0" borderId="0" applyNumberFormat="0" applyBorder="0" applyProtection="0"/>
    <xf numFmtId="0" fontId="86" fillId="0" borderId="0" applyNumberFormat="0" applyFill="0" applyBorder="0" applyAlignment="0" applyProtection="0"/>
    <xf numFmtId="0" fontId="8" fillId="0" borderId="0"/>
    <xf numFmtId="0" fontId="8" fillId="0" borderId="0"/>
    <xf numFmtId="0" fontId="86" fillId="0" borderId="0" applyNumberFormat="0" applyFill="0" applyBorder="0" applyAlignment="0" applyProtection="0"/>
    <xf numFmtId="0" fontId="8" fillId="0" borderId="0"/>
    <xf numFmtId="0" fontId="126" fillId="0" borderId="0" applyNumberFormat="0" applyBorder="0" applyProtection="0"/>
    <xf numFmtId="0" fontId="8" fillId="0" borderId="0"/>
    <xf numFmtId="0" fontId="126" fillId="0" borderId="0" applyNumberFormat="0" applyBorder="0" applyProtection="0"/>
    <xf numFmtId="0" fontId="8" fillId="0" borderId="0"/>
    <xf numFmtId="0" fontId="8" fillId="0" borderId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9" fontId="58" fillId="0" borderId="0">
      <alignment horizontal="center"/>
    </xf>
    <xf numFmtId="0" fontId="8" fillId="0" borderId="0"/>
    <xf numFmtId="49" fontId="58" fillId="0" borderId="0">
      <alignment horizontal="center"/>
    </xf>
    <xf numFmtId="0" fontId="8" fillId="0" borderId="0"/>
    <xf numFmtId="0" fontId="8" fillId="0" borderId="0"/>
    <xf numFmtId="49" fontId="58" fillId="0" borderId="0">
      <alignment horizontal="center"/>
    </xf>
    <xf numFmtId="0" fontId="8" fillId="0" borderId="0"/>
    <xf numFmtId="0" fontId="8" fillId="0" borderId="0"/>
    <xf numFmtId="49" fontId="58" fillId="0" borderId="0">
      <alignment horizontal="center"/>
    </xf>
    <xf numFmtId="0" fontId="8" fillId="0" borderId="0"/>
    <xf numFmtId="0" fontId="8" fillId="0" borderId="0"/>
    <xf numFmtId="49" fontId="58" fillId="0" borderId="0">
      <alignment horizontal="center"/>
    </xf>
    <xf numFmtId="0" fontId="8" fillId="0" borderId="0"/>
    <xf numFmtId="0" fontId="8" fillId="0" borderId="0"/>
    <xf numFmtId="49" fontId="58" fillId="0" borderId="0">
      <alignment horizontal="center"/>
    </xf>
    <xf numFmtId="0" fontId="8" fillId="0" borderId="0"/>
    <xf numFmtId="0" fontId="8" fillId="0" borderId="0"/>
    <xf numFmtId="49" fontId="58" fillId="0" borderId="0">
      <alignment horizontal="center"/>
    </xf>
    <xf numFmtId="0" fontId="8" fillId="0" borderId="0"/>
    <xf numFmtId="0" fontId="8" fillId="0" borderId="0"/>
    <xf numFmtId="49" fontId="58" fillId="0" borderId="0">
      <alignment horizontal="center"/>
    </xf>
    <xf numFmtId="0" fontId="8" fillId="0" borderId="0"/>
    <xf numFmtId="0" fontId="8" fillId="0" borderId="0"/>
    <xf numFmtId="0" fontId="8" fillId="0" borderId="0"/>
    <xf numFmtId="49" fontId="58" fillId="0" borderId="0">
      <alignment horizontal="center"/>
    </xf>
    <xf numFmtId="192" fontId="2" fillId="0" borderId="0" applyFill="0" applyBorder="0" applyAlignment="0" applyProtection="0"/>
    <xf numFmtId="193" fontId="2" fillId="0" borderId="0" applyFill="0" applyBorder="0" applyAlignment="0" applyProtection="0"/>
    <xf numFmtId="2" fontId="58" fillId="0" borderId="0" applyFill="0" applyBorder="0" applyAlignment="0" applyProtection="0"/>
    <xf numFmtId="0" fontId="8" fillId="0" borderId="0"/>
    <xf numFmtId="2" fontId="58" fillId="0" borderId="0" applyFill="0" applyBorder="0" applyAlignment="0" applyProtection="0"/>
    <xf numFmtId="0" fontId="8" fillId="0" borderId="0"/>
    <xf numFmtId="0" fontId="8" fillId="0" borderId="0"/>
    <xf numFmtId="2" fontId="58" fillId="0" borderId="0" applyFill="0" applyBorder="0" applyAlignment="0" applyProtection="0"/>
    <xf numFmtId="0" fontId="8" fillId="0" borderId="0"/>
    <xf numFmtId="0" fontId="8" fillId="0" borderId="0"/>
    <xf numFmtId="2" fontId="58" fillId="0" borderId="0" applyFill="0" applyBorder="0" applyAlignment="0" applyProtection="0"/>
    <xf numFmtId="0" fontId="8" fillId="0" borderId="0"/>
    <xf numFmtId="0" fontId="8" fillId="0" borderId="0"/>
    <xf numFmtId="2" fontId="58" fillId="0" borderId="0" applyFill="0" applyBorder="0" applyAlignment="0" applyProtection="0"/>
    <xf numFmtId="0" fontId="8" fillId="0" borderId="0"/>
    <xf numFmtId="0" fontId="8" fillId="0" borderId="0"/>
    <xf numFmtId="2" fontId="58" fillId="0" borderId="0" applyFill="0" applyBorder="0" applyAlignment="0" applyProtection="0"/>
    <xf numFmtId="0" fontId="8" fillId="0" borderId="0"/>
    <xf numFmtId="0" fontId="8" fillId="0" borderId="0"/>
    <xf numFmtId="2" fontId="58" fillId="0" borderId="0" applyFill="0" applyBorder="0" applyAlignment="0" applyProtection="0"/>
    <xf numFmtId="0" fontId="8" fillId="0" borderId="0"/>
    <xf numFmtId="0" fontId="8" fillId="0" borderId="0"/>
    <xf numFmtId="2" fontId="58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2" fontId="58" fillId="0" borderId="0" applyFill="0" applyBorder="0" applyAlignment="0" applyProtection="0"/>
    <xf numFmtId="0" fontId="8" fillId="0" borderId="0"/>
    <xf numFmtId="194" fontId="93" fillId="0" borderId="0" applyFont="0" applyFill="0" applyBorder="0" applyAlignment="0" applyProtection="0"/>
    <xf numFmtId="195" fontId="2" fillId="0" borderId="0" applyFill="0" applyBorder="0" applyAlignment="0" applyProtection="0"/>
    <xf numFmtId="195" fontId="2" fillId="0" borderId="0" applyFill="0" applyBorder="0" applyAlignment="0" applyProtection="0"/>
    <xf numFmtId="0" fontId="8" fillId="0" borderId="0"/>
    <xf numFmtId="0" fontId="8" fillId="0" borderId="0"/>
    <xf numFmtId="195" fontId="2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94" fontId="93" fillId="0" borderId="0" applyFont="0" applyFill="0" applyBorder="0" applyAlignment="0" applyProtection="0"/>
    <xf numFmtId="196" fontId="109" fillId="0" borderId="0" applyFont="0" applyFill="0" applyBorder="0" applyAlignment="0" applyProtection="0"/>
    <xf numFmtId="195" fontId="2" fillId="0" borderId="0" applyFill="0" applyBorder="0" applyAlignment="0" applyProtection="0"/>
    <xf numFmtId="195" fontId="2" fillId="0" borderId="0" applyFill="0" applyBorder="0" applyAlignment="0" applyProtection="0"/>
    <xf numFmtId="0" fontId="8" fillId="0" borderId="0"/>
    <xf numFmtId="194" fontId="93" fillId="0" borderId="0" applyFont="0" applyFill="0" applyBorder="0" applyAlignment="0" applyProtection="0"/>
    <xf numFmtId="0" fontId="8" fillId="0" borderId="0"/>
    <xf numFmtId="196" fontId="93" fillId="0" borderId="0" applyFont="0" applyFill="0" applyBorder="0" applyAlignment="0" applyProtection="0"/>
    <xf numFmtId="194" fontId="93" fillId="0" borderId="0" applyFont="0" applyFill="0" applyBorder="0" applyAlignment="0" applyProtection="0"/>
    <xf numFmtId="0" fontId="8" fillId="0" borderId="0"/>
    <xf numFmtId="0" fontId="8" fillId="0" borderId="0"/>
    <xf numFmtId="196" fontId="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" fontId="100" fillId="8" borderId="0" applyBorder="0">
      <alignment horizontal="right"/>
    </xf>
    <xf numFmtId="4" fontId="100" fillId="8" borderId="0" applyBorder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4" fontId="100" fillId="8" borderId="0" applyBorder="0">
      <alignment horizontal="right"/>
    </xf>
    <xf numFmtId="4" fontId="100" fillId="15" borderId="0" applyBorder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" fontId="2" fillId="8" borderId="0" applyBorder="0">
      <alignment horizontal="right"/>
    </xf>
    <xf numFmtId="0" fontId="8" fillId="0" borderId="0"/>
    <xf numFmtId="0" fontId="8" fillId="0" borderId="0"/>
    <xf numFmtId="0" fontId="43" fillId="8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8" borderId="0" applyNumberFormat="0" applyBorder="0" applyProtection="0"/>
    <xf numFmtId="0" fontId="43" fillId="8" borderId="0" applyNumberFormat="0" applyBorder="0" applyAlignment="0" applyProtection="0"/>
    <xf numFmtId="0" fontId="8" fillId="0" borderId="0"/>
    <xf numFmtId="0" fontId="8" fillId="0" borderId="0"/>
    <xf numFmtId="0" fontId="43" fillId="8" borderId="0" applyNumberFormat="0" applyBorder="0" applyAlignment="0" applyProtection="0"/>
    <xf numFmtId="0" fontId="8" fillId="0" borderId="0"/>
    <xf numFmtId="0" fontId="127" fillId="19" borderId="0" applyNumberFormat="0" applyBorder="0" applyProtection="0"/>
    <xf numFmtId="0" fontId="8" fillId="0" borderId="0"/>
    <xf numFmtId="0" fontId="127" fillId="19" borderId="0" applyNumberFormat="0" applyBorder="0" applyProtection="0"/>
    <xf numFmtId="0" fontId="8" fillId="0" borderId="0"/>
    <xf numFmtId="0" fontId="8" fillId="0" borderId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97" fontId="2" fillId="0" borderId="0" applyFill="0" applyBorder="0" applyProtection="0">
      <alignment horizontal="center" vertical="center"/>
    </xf>
    <xf numFmtId="0" fontId="8" fillId="0" borderId="0"/>
    <xf numFmtId="0" fontId="8" fillId="0" borderId="0"/>
    <xf numFmtId="198" fontId="16" fillId="0" borderId="0">
      <protection locked="0"/>
    </xf>
    <xf numFmtId="0" fontId="18" fillId="0" borderId="0" applyBorder="0">
      <alignment horizontal="center" vertical="center" wrapText="1"/>
    </xf>
    <xf numFmtId="0" fontId="8" fillId="0" borderId="0"/>
    <xf numFmtId="0" fontId="8" fillId="0" borderId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11" borderId="0" applyNumberFormat="0" applyBorder="0" applyAlignment="0" applyProtection="0"/>
    <xf numFmtId="0" fontId="8" fillId="0" borderId="0"/>
    <xf numFmtId="0" fontId="8" fillId="0" borderId="0"/>
    <xf numFmtId="0" fontId="43" fillId="8" borderId="0" applyNumberFormat="0" applyBorder="0" applyAlignment="0" applyProtection="0"/>
    <xf numFmtId="0" fontId="8" fillId="0" borderId="0"/>
    <xf numFmtId="0" fontId="8" fillId="0" borderId="0"/>
    <xf numFmtId="0" fontId="18" fillId="0" borderId="0"/>
    <xf numFmtId="0" fontId="2" fillId="45" borderId="23" applyNumberFormat="0" applyAlignment="0" applyProtection="0"/>
    <xf numFmtId="0" fontId="2" fillId="45" borderId="23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56" fillId="0" borderId="22" applyNumberFormat="0" applyFill="0" applyAlignment="0" applyProtection="0"/>
    <xf numFmtId="0" fontId="8" fillId="0" borderId="0"/>
    <xf numFmtId="0" fontId="8" fillId="0" borderId="0"/>
    <xf numFmtId="0" fontId="26" fillId="43" borderId="18" applyNumberFormat="0" applyAlignment="0" applyProtection="0"/>
    <xf numFmtId="0" fontId="8" fillId="0" borderId="0"/>
    <xf numFmtId="0" fontId="8" fillId="0" borderId="0"/>
    <xf numFmtId="0" fontId="86" fillId="0" borderId="0" applyNumberFormat="0" applyFill="0" applyBorder="0" applyAlignment="0" applyProtection="0"/>
    <xf numFmtId="0" fontId="8" fillId="0" borderId="0"/>
    <xf numFmtId="0" fontId="8" fillId="0" borderId="0"/>
  </cellStyleXfs>
  <cellXfs count="104">
    <xf numFmtId="0" fontId="0" fillId="0" borderId="0" xfId="0"/>
    <xf numFmtId="0" fontId="3" fillId="0" borderId="0" xfId="0" applyFont="1"/>
    <xf numFmtId="0" fontId="3" fillId="0" borderId="0" xfId="0" applyFont="1" applyFill="1"/>
    <xf numFmtId="0" fontId="4" fillId="0" borderId="0" xfId="0" applyFont="1" applyBorder="1" applyAlignment="1"/>
    <xf numFmtId="0" fontId="5" fillId="0" borderId="0" xfId="0" applyFont="1"/>
    <xf numFmtId="0" fontId="3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0" fontId="7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right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vertical="center" wrapText="1"/>
    </xf>
    <xf numFmtId="3" fontId="3" fillId="4" borderId="4" xfId="0" applyNumberFormat="1" applyFont="1" applyFill="1" applyBorder="1" applyAlignment="1">
      <alignment vertical="center"/>
    </xf>
    <xf numFmtId="3" fontId="3" fillId="4" borderId="4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3" fontId="3" fillId="0" borderId="6" xfId="0" applyNumberFormat="1" applyFont="1" applyFill="1" applyBorder="1" applyAlignment="1">
      <alignment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vertical="center" wrapText="1"/>
    </xf>
    <xf numFmtId="3" fontId="3" fillId="4" borderId="6" xfId="0" applyNumberFormat="1" applyFont="1" applyFill="1" applyBorder="1" applyAlignment="1">
      <alignment vertical="center"/>
    </xf>
    <xf numFmtId="3" fontId="3" fillId="4" borderId="6" xfId="0" applyNumberFormat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vertical="center" wrapText="1"/>
    </xf>
    <xf numFmtId="3" fontId="3" fillId="4" borderId="7" xfId="0" applyNumberFormat="1" applyFont="1" applyFill="1" applyBorder="1" applyAlignment="1">
      <alignment vertical="center"/>
    </xf>
    <xf numFmtId="3" fontId="3" fillId="4" borderId="7" xfId="0" applyNumberFormat="1" applyFont="1" applyFill="1" applyBorder="1" applyAlignment="1">
      <alignment horizontal="right" vertical="center"/>
    </xf>
    <xf numFmtId="3" fontId="3" fillId="0" borderId="6" xfId="0" applyNumberFormat="1" applyFont="1" applyBorder="1" applyAlignment="1">
      <alignment vertical="center"/>
    </xf>
    <xf numFmtId="3" fontId="3" fillId="5" borderId="7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vertical="center"/>
    </xf>
    <xf numFmtId="3" fontId="3" fillId="0" borderId="6" xfId="0" applyNumberFormat="1" applyFont="1" applyFill="1" applyBorder="1" applyAlignment="1">
      <alignment horizontal="right" vertical="center"/>
    </xf>
    <xf numFmtId="3" fontId="3" fillId="4" borderId="9" xfId="0" applyNumberFormat="1" applyFont="1" applyFill="1" applyBorder="1" applyAlignment="1">
      <alignment vertical="center"/>
    </xf>
    <xf numFmtId="3" fontId="3" fillId="4" borderId="9" xfId="0" applyNumberFormat="1" applyFont="1" applyFill="1" applyBorder="1" applyAlignment="1">
      <alignment horizontal="right" vertical="center"/>
    </xf>
    <xf numFmtId="3" fontId="3" fillId="4" borderId="10" xfId="0" applyNumberFormat="1" applyFont="1" applyFill="1" applyBorder="1" applyAlignment="1">
      <alignment horizontal="right" vertical="center"/>
    </xf>
    <xf numFmtId="0" fontId="3" fillId="0" borderId="6" xfId="0" applyFont="1" applyBorder="1" applyAlignment="1">
      <alignment vertical="center"/>
    </xf>
    <xf numFmtId="0" fontId="3" fillId="0" borderId="0" xfId="0" applyFont="1" applyAlignment="1">
      <alignment vertical="center"/>
    </xf>
    <xf numFmtId="3" fontId="3" fillId="4" borderId="0" xfId="0" applyNumberFormat="1" applyFont="1" applyFill="1" applyAlignment="1">
      <alignment vertical="center"/>
    </xf>
    <xf numFmtId="0" fontId="3" fillId="0" borderId="6" xfId="0" applyFont="1" applyBorder="1" applyAlignment="1">
      <alignment vertical="center" wrapText="1"/>
    </xf>
    <xf numFmtId="0" fontId="9" fillId="4" borderId="0" xfId="0" applyFont="1" applyFill="1" applyBorder="1" applyAlignment="1">
      <alignment vertical="center" wrapText="1"/>
    </xf>
    <xf numFmtId="3" fontId="10" fillId="4" borderId="7" xfId="0" applyNumberFormat="1" applyFont="1" applyFill="1" applyBorder="1" applyAlignment="1">
      <alignment vertical="center"/>
    </xf>
    <xf numFmtId="3" fontId="10" fillId="4" borderId="7" xfId="0" applyNumberFormat="1" applyFont="1" applyFill="1" applyBorder="1" applyAlignment="1">
      <alignment horizontal="right" vertical="center"/>
    </xf>
    <xf numFmtId="3" fontId="3" fillId="4" borderId="12" xfId="0" applyNumberFormat="1" applyFont="1" applyFill="1" applyBorder="1" applyAlignment="1">
      <alignment vertical="center"/>
    </xf>
    <xf numFmtId="3" fontId="10" fillId="4" borderId="12" xfId="0" applyNumberFormat="1" applyFont="1" applyFill="1" applyBorder="1" applyAlignment="1">
      <alignment horizontal="right" vertical="center"/>
    </xf>
    <xf numFmtId="0" fontId="5" fillId="4" borderId="6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center"/>
    </xf>
    <xf numFmtId="0" fontId="5" fillId="4" borderId="11" xfId="0" applyFont="1" applyFill="1" applyBorder="1" applyAlignment="1">
      <alignment wrapText="1"/>
    </xf>
    <xf numFmtId="3" fontId="3" fillId="4" borderId="8" xfId="0" applyNumberFormat="1" applyFont="1" applyFill="1" applyBorder="1"/>
    <xf numFmtId="3" fontId="3" fillId="4" borderId="8" xfId="0" applyNumberFormat="1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center"/>
    </xf>
    <xf numFmtId="0" fontId="5" fillId="0" borderId="11" xfId="0" applyFont="1" applyFill="1" applyBorder="1" applyAlignment="1">
      <alignment wrapText="1"/>
    </xf>
    <xf numFmtId="3" fontId="3" fillId="0" borderId="8" xfId="0" applyNumberFormat="1" applyFont="1" applyFill="1" applyBorder="1"/>
    <xf numFmtId="3" fontId="3" fillId="0" borderId="8" xfId="0" applyNumberFormat="1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center"/>
    </xf>
    <xf numFmtId="0" fontId="5" fillId="4" borderId="3" xfId="0" applyFont="1" applyFill="1" applyBorder="1" applyAlignment="1">
      <alignment wrapText="1"/>
    </xf>
    <xf numFmtId="3" fontId="3" fillId="4" borderId="1" xfId="0" applyNumberFormat="1" applyFont="1" applyFill="1" applyBorder="1"/>
    <xf numFmtId="3" fontId="3" fillId="4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/>
    </xf>
    <xf numFmtId="0" fontId="5" fillId="0" borderId="5" xfId="0" applyFont="1" applyFill="1" applyBorder="1" applyAlignment="1">
      <alignment wrapText="1"/>
    </xf>
    <xf numFmtId="3" fontId="3" fillId="0" borderId="1" xfId="0" applyNumberFormat="1" applyFont="1" applyFill="1" applyBorder="1"/>
    <xf numFmtId="0" fontId="5" fillId="0" borderId="4" xfId="0" applyFont="1" applyFill="1" applyBorder="1" applyAlignment="1">
      <alignment horizontal="center"/>
    </xf>
    <xf numFmtId="3" fontId="3" fillId="0" borderId="4" xfId="0" applyNumberFormat="1" applyFont="1" applyFill="1" applyBorder="1"/>
    <xf numFmtId="3" fontId="3" fillId="0" borderId="4" xfId="0" applyNumberFormat="1" applyFont="1" applyFill="1" applyBorder="1" applyAlignment="1">
      <alignment horizontal="right" vertical="center"/>
    </xf>
    <xf numFmtId="0" fontId="5" fillId="4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wrapText="1"/>
    </xf>
    <xf numFmtId="3" fontId="3" fillId="4" borderId="4" xfId="0" applyNumberFormat="1" applyFont="1" applyFill="1" applyBorder="1"/>
    <xf numFmtId="0" fontId="5" fillId="0" borderId="6" xfId="0" applyFont="1" applyFill="1" applyBorder="1" applyAlignment="1">
      <alignment horizontal="center"/>
    </xf>
    <xf numFmtId="0" fontId="5" fillId="0" borderId="6" xfId="0" applyFont="1" applyFill="1" applyBorder="1" applyAlignment="1">
      <alignment wrapText="1"/>
    </xf>
    <xf numFmtId="3" fontId="3" fillId="0" borderId="6" xfId="0" applyNumberFormat="1" applyFont="1" applyFill="1" applyBorder="1"/>
    <xf numFmtId="0" fontId="11" fillId="0" borderId="13" xfId="0" applyFont="1" applyBorder="1"/>
    <xf numFmtId="3" fontId="6" fillId="0" borderId="14" xfId="0" applyNumberFormat="1" applyFont="1" applyFill="1" applyBorder="1"/>
    <xf numFmtId="3" fontId="3" fillId="0" borderId="6" xfId="0" applyNumberFormat="1" applyFont="1" applyBorder="1" applyAlignment="1">
      <alignment horizontal="right" vertical="center"/>
    </xf>
    <xf numFmtId="0" fontId="3" fillId="4" borderId="6" xfId="0" applyFont="1" applyFill="1" applyBorder="1" applyAlignment="1">
      <alignment vertical="center"/>
    </xf>
    <xf numFmtId="3" fontId="9" fillId="4" borderId="6" xfId="1" applyNumberFormat="1" applyFont="1" applyFill="1" applyBorder="1" applyAlignment="1">
      <alignment vertical="center"/>
    </xf>
    <xf numFmtId="3" fontId="3" fillId="0" borderId="0" xfId="0" applyNumberFormat="1" applyFont="1" applyFill="1"/>
    <xf numFmtId="0" fontId="7" fillId="2" borderId="1" xfId="0" applyFont="1" applyFill="1" applyBorder="1" applyAlignment="1">
      <alignment horizontal="center" vertical="center" wrapText="1"/>
    </xf>
    <xf numFmtId="0" fontId="128" fillId="0" borderId="0" xfId="0" applyFont="1" applyFill="1" applyAlignment="1">
      <alignment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vertical="center" wrapText="1"/>
    </xf>
    <xf numFmtId="3" fontId="3" fillId="4" borderId="13" xfId="0" applyNumberFormat="1" applyFont="1" applyFill="1" applyBorder="1" applyAlignment="1">
      <alignment vertical="center"/>
    </xf>
    <xf numFmtId="3" fontId="3" fillId="4" borderId="13" xfId="0" applyNumberFormat="1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vertical="center" wrapText="1"/>
    </xf>
    <xf numFmtId="3" fontId="3" fillId="62" borderId="4" xfId="0" applyNumberFormat="1" applyFont="1" applyFill="1" applyBorder="1" applyAlignment="1">
      <alignment vertical="center"/>
    </xf>
    <xf numFmtId="3" fontId="3" fillId="62" borderId="7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/>
    </xf>
    <xf numFmtId="0" fontId="5" fillId="4" borderId="6" xfId="0" applyFont="1" applyFill="1" applyBorder="1" applyAlignment="1">
      <alignment wrapText="1"/>
    </xf>
    <xf numFmtId="3" fontId="3" fillId="4" borderId="6" xfId="0" applyNumberFormat="1" applyFont="1" applyFill="1" applyBorder="1"/>
    <xf numFmtId="0" fontId="3" fillId="0" borderId="6" xfId="0" applyFont="1" applyBorder="1"/>
    <xf numFmtId="0" fontId="3" fillId="0" borderId="6" xfId="0" applyFont="1" applyBorder="1" applyAlignment="1">
      <alignment horizontal="center" wrapText="1"/>
    </xf>
    <xf numFmtId="0" fontId="7" fillId="0" borderId="6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3" fontId="3" fillId="5" borderId="6" xfId="0" applyNumberFormat="1" applyFont="1" applyFill="1" applyBorder="1" applyAlignment="1">
      <alignment horizontal="right" vertical="center"/>
    </xf>
    <xf numFmtId="0" fontId="9" fillId="4" borderId="6" xfId="0" applyFont="1" applyFill="1" applyBorder="1" applyAlignment="1">
      <alignment vertical="center" wrapText="1"/>
    </xf>
    <xf numFmtId="3" fontId="10" fillId="4" borderId="6" xfId="0" applyNumberFormat="1" applyFont="1" applyFill="1" applyBorder="1" applyAlignment="1">
      <alignment vertical="center"/>
    </xf>
    <xf numFmtId="3" fontId="10" fillId="4" borderId="6" xfId="0" applyNumberFormat="1" applyFont="1" applyFill="1" applyBorder="1" applyAlignment="1">
      <alignment horizontal="right" vertical="center"/>
    </xf>
    <xf numFmtId="0" fontId="11" fillId="0" borderId="6" xfId="0" applyFont="1" applyBorder="1"/>
    <xf numFmtId="3" fontId="6" fillId="0" borderId="6" xfId="0" applyNumberFormat="1" applyFont="1" applyFill="1" applyBorder="1"/>
  </cellXfs>
  <cellStyles count="4120">
    <cellStyle name=" 1" xfId="3"/>
    <cellStyle name=" 1 2" xfId="4"/>
    <cellStyle name="%" xfId="5"/>
    <cellStyle name="%_Inputs" xfId="6"/>
    <cellStyle name="%_Inputs (const)" xfId="7"/>
    <cellStyle name="%_Inputs (const) 2" xfId="8"/>
    <cellStyle name="%_Inputs (const) 2 2" xfId="9"/>
    <cellStyle name="%_Inputs (const) 3" xfId="10"/>
    <cellStyle name="%_Inputs (const) 3 2" xfId="11"/>
    <cellStyle name="%_Inputs (const) 4" xfId="12"/>
    <cellStyle name="%_Inputs (const) 5" xfId="13"/>
    <cellStyle name="%_Inputs (const) 6" xfId="14"/>
    <cellStyle name="%_Inputs Co" xfId="15"/>
    <cellStyle name="_Model_RAB Мой" xfId="16"/>
    <cellStyle name="_Model_RAB Мой 2" xfId="17"/>
    <cellStyle name="_Model_RAB Мой_46EE.2011(v1.0)" xfId="18"/>
    <cellStyle name="_Model_RAB Мой_46EE.2011(v1.0) 2" xfId="19"/>
    <cellStyle name="_Model_RAB Мой_BALANCE.WARM.2011YEAR.NEW.UPDATE.SCHEME" xfId="20"/>
    <cellStyle name="_Model_RAB Мой_BALANCE.WARM.2011YEAR.NEW.UPDATE.SCHEME 2" xfId="21"/>
    <cellStyle name="_Model_RAB Мой_NADB.JNVLS.APTEKA.2011(v1.3.3)" xfId="22"/>
    <cellStyle name="_Model_RAB Мой_NADB.JNVLS.APTEKA.2011(v1.3.3) 2" xfId="23"/>
    <cellStyle name="_Model_RAB Мой_NADB.JNVLS.APTEKA.2011(v1.3.4)" xfId="24"/>
    <cellStyle name="_Model_RAB Мой_NADB.JNVLS.APTEKA.2011(v1.3.4) 2" xfId="25"/>
    <cellStyle name="_Model_RAB Мой_PREDEL.JKH.UTV.2011(v1.0.1)" xfId="26"/>
    <cellStyle name="_Model_RAB Мой_PREDEL.JKH.UTV.2011(v1.0.1) 2" xfId="27"/>
    <cellStyle name="_Model_RAB Мой_UPDATE.46EE.2011.TO.1.1" xfId="28"/>
    <cellStyle name="_Model_RAB Мой_UPDATE.46EE.2011.TO.1.1 2" xfId="29"/>
    <cellStyle name="_Model_RAB Мой_UPDATE.BALANCE.WARM.2011YEAR.TO.1.1" xfId="30"/>
    <cellStyle name="_Model_RAB Мой_UPDATE.BALANCE.WARM.2011YEAR.TO.1.1 2" xfId="31"/>
    <cellStyle name="_Model_RAB_MRSK_svod" xfId="32"/>
    <cellStyle name="_Model_RAB_MRSK_svod 2" xfId="33"/>
    <cellStyle name="_Model_RAB_MRSK_svod_46EE.2011(v1.0)" xfId="34"/>
    <cellStyle name="_Model_RAB_MRSK_svod_46EE.2011(v1.0) 2" xfId="35"/>
    <cellStyle name="_Model_RAB_MRSK_svod_BALANCE.WARM.2011YEAR.NEW.UPDATE.SCHEME" xfId="36"/>
    <cellStyle name="_Model_RAB_MRSK_svod_BALANCE.WARM.2011YEAR.NEW.UPDATE.SCHEME 2" xfId="37"/>
    <cellStyle name="_Model_RAB_MRSK_svod_NADB.JNVLS.APTEKA.2011(v1.3.3)" xfId="38"/>
    <cellStyle name="_Model_RAB_MRSK_svod_NADB.JNVLS.APTEKA.2011(v1.3.3) 2" xfId="39"/>
    <cellStyle name="_Model_RAB_MRSK_svod_NADB.JNVLS.APTEKA.2011(v1.3.4)" xfId="40"/>
    <cellStyle name="_Model_RAB_MRSK_svod_NADB.JNVLS.APTEKA.2011(v1.3.4) 2" xfId="41"/>
    <cellStyle name="_Model_RAB_MRSK_svod_PREDEL.JKH.UTV.2011(v1.0.1)" xfId="42"/>
    <cellStyle name="_Model_RAB_MRSK_svod_PREDEL.JKH.UTV.2011(v1.0.1) 2" xfId="43"/>
    <cellStyle name="_Model_RAB_MRSK_svod_UPDATE.46EE.2011.TO.1.1" xfId="44"/>
    <cellStyle name="_Model_RAB_MRSK_svod_UPDATE.46EE.2011.TO.1.1 2" xfId="45"/>
    <cellStyle name="_Model_RAB_MRSK_svod_UPDATE.BALANCE.WARM.2011YEAR.TO.1.1" xfId="46"/>
    <cellStyle name="_Model_RAB_MRSK_svod_UPDATE.BALANCE.WARM.2011YEAR.TO.1.1 2" xfId="47"/>
    <cellStyle name="_ВО ОП ТЭС-ОТ- 2007" xfId="48"/>
    <cellStyle name="_ВФ ОАО ТЭС-ОТ- 2009" xfId="49"/>
    <cellStyle name="_выручка по присоединениям2" xfId="50"/>
    <cellStyle name="_Договор аренды ЯЭ с разбивкой" xfId="51"/>
    <cellStyle name="_Исходные данные для модели" xfId="52"/>
    <cellStyle name="_Исходные данные для модели 2" xfId="53"/>
    <cellStyle name="_МОДЕЛЬ_1 (2)" xfId="54"/>
    <cellStyle name="_МОДЕЛЬ_1 (2) 2" xfId="55"/>
    <cellStyle name="_МОДЕЛЬ_1 (2)_46EE.2011(v1.0)" xfId="56"/>
    <cellStyle name="_МОДЕЛЬ_1 (2)_46EE.2011(v1.0) 2" xfId="57"/>
    <cellStyle name="_МОДЕЛЬ_1 (2)_BALANCE.WARM.2011YEAR.NEW.UPDATE.SCHEME" xfId="58"/>
    <cellStyle name="_МОДЕЛЬ_1 (2)_BALANCE.WARM.2011YEAR.NEW.UPDATE.SCHEME 2" xfId="59"/>
    <cellStyle name="_МОДЕЛЬ_1 (2)_NADB.JNVLS.APTEKA.2011(v1.3.3)" xfId="60"/>
    <cellStyle name="_МОДЕЛЬ_1 (2)_NADB.JNVLS.APTEKA.2011(v1.3.3) 2" xfId="61"/>
    <cellStyle name="_МОДЕЛЬ_1 (2)_NADB.JNVLS.APTEKA.2011(v1.3.4)" xfId="62"/>
    <cellStyle name="_МОДЕЛЬ_1 (2)_NADB.JNVLS.APTEKA.2011(v1.3.4) 2" xfId="63"/>
    <cellStyle name="_МОДЕЛЬ_1 (2)_PREDEL.JKH.UTV.2011(v1.0.1)" xfId="64"/>
    <cellStyle name="_МОДЕЛЬ_1 (2)_PREDEL.JKH.UTV.2011(v1.0.1) 2" xfId="65"/>
    <cellStyle name="_МОДЕЛЬ_1 (2)_UPDATE.46EE.2011.TO.1.1" xfId="66"/>
    <cellStyle name="_МОДЕЛЬ_1 (2)_UPDATE.46EE.2011.TO.1.1 2" xfId="67"/>
    <cellStyle name="_МОДЕЛЬ_1 (2)_UPDATE.BALANCE.WARM.2011YEAR.TO.1.1" xfId="68"/>
    <cellStyle name="_МОДЕЛЬ_1 (2)_UPDATE.BALANCE.WARM.2011YEAR.TO.1.1 2" xfId="69"/>
    <cellStyle name="_НВВ 2009 постатейно свод по филиалам_09_02_09" xfId="70"/>
    <cellStyle name="_НВВ 2009 постатейно свод по филиалам_09_02_09 2" xfId="71"/>
    <cellStyle name="_НВВ 2009 постатейно свод по филиалам_для Валентина" xfId="72"/>
    <cellStyle name="_НВВ 2009 постатейно свод по филиалам_для Валентина 2" xfId="73"/>
    <cellStyle name="_Омск" xfId="74"/>
    <cellStyle name="_ОТ ИД 2009" xfId="75"/>
    <cellStyle name="_пр 5 тариф RAB" xfId="76"/>
    <cellStyle name="_пр 5 тариф RAB 2" xfId="77"/>
    <cellStyle name="_пр 5 тариф RAB_46EE.2011(v1.0)" xfId="78"/>
    <cellStyle name="_пр 5 тариф RAB_46EE.2011(v1.0) 2" xfId="79"/>
    <cellStyle name="_пр 5 тариф RAB_BALANCE.WARM.2011YEAR.NEW.UPDATE.SCHEME" xfId="80"/>
    <cellStyle name="_пр 5 тариф RAB_BALANCE.WARM.2011YEAR.NEW.UPDATE.SCHEME 2" xfId="81"/>
    <cellStyle name="_пр 5 тариф RAB_NADB.JNVLS.APTEKA.2011(v1.3.3)" xfId="82"/>
    <cellStyle name="_пр 5 тариф RAB_NADB.JNVLS.APTEKA.2011(v1.3.3) 2" xfId="83"/>
    <cellStyle name="_пр 5 тариф RAB_NADB.JNVLS.APTEKA.2011(v1.3.4)" xfId="84"/>
    <cellStyle name="_пр 5 тариф RAB_NADB.JNVLS.APTEKA.2011(v1.3.4) 2" xfId="85"/>
    <cellStyle name="_пр 5 тариф RAB_PREDEL.JKH.UTV.2011(v1.0.1)" xfId="86"/>
    <cellStyle name="_пр 5 тариф RAB_PREDEL.JKH.UTV.2011(v1.0.1) 2" xfId="87"/>
    <cellStyle name="_пр 5 тариф RAB_UPDATE.46EE.2011.TO.1.1" xfId="88"/>
    <cellStyle name="_пр 5 тариф RAB_UPDATE.46EE.2011.TO.1.1 2" xfId="89"/>
    <cellStyle name="_пр 5 тариф RAB_UPDATE.BALANCE.WARM.2011YEAR.TO.1.1" xfId="90"/>
    <cellStyle name="_пр 5 тариф RAB_UPDATE.BALANCE.WARM.2011YEAR.TO.1.1 2" xfId="91"/>
    <cellStyle name="_Предожение _ДБП_2009 г ( согласованные БП)  (2)" xfId="92"/>
    <cellStyle name="_Приложение МТС-3-КС" xfId="93"/>
    <cellStyle name="_Приложение-МТС--2-1" xfId="94"/>
    <cellStyle name="_Расчет RAB_22072008" xfId="95"/>
    <cellStyle name="_Расчет RAB_22072008 2" xfId="96"/>
    <cellStyle name="_Расчет RAB_22072008_46EE.2011(v1.0)" xfId="97"/>
    <cellStyle name="_Расчет RAB_22072008_46EE.2011(v1.0) 2" xfId="98"/>
    <cellStyle name="_Расчет RAB_22072008_BALANCE.WARM.2011YEAR.NEW.UPDATE.SCHEME" xfId="99"/>
    <cellStyle name="_Расчет RAB_22072008_BALANCE.WARM.2011YEAR.NEW.UPDATE.SCHEME 2" xfId="100"/>
    <cellStyle name="_Расчет RAB_22072008_NADB.JNVLS.APTEKA.2011(v1.3.3)" xfId="101"/>
    <cellStyle name="_Расчет RAB_22072008_NADB.JNVLS.APTEKA.2011(v1.3.3) 2" xfId="102"/>
    <cellStyle name="_Расчет RAB_22072008_NADB.JNVLS.APTEKA.2011(v1.3.4)" xfId="103"/>
    <cellStyle name="_Расчет RAB_22072008_NADB.JNVLS.APTEKA.2011(v1.3.4) 2" xfId="104"/>
    <cellStyle name="_Расчет RAB_22072008_PREDEL.JKH.UTV.2011(v1.0.1)" xfId="105"/>
    <cellStyle name="_Расчет RAB_22072008_PREDEL.JKH.UTV.2011(v1.0.1) 2" xfId="106"/>
    <cellStyle name="_Расчет RAB_22072008_UPDATE.46EE.2011.TO.1.1" xfId="107"/>
    <cellStyle name="_Расчет RAB_22072008_UPDATE.46EE.2011.TO.1.1 2" xfId="108"/>
    <cellStyle name="_Расчет RAB_22072008_UPDATE.BALANCE.WARM.2011YEAR.TO.1.1" xfId="109"/>
    <cellStyle name="_Расчет RAB_22072008_UPDATE.BALANCE.WARM.2011YEAR.TO.1.1 2" xfId="110"/>
    <cellStyle name="_Расчет RAB_Лен и МОЭСК_с 2010 года_14.04.2009_со сглаж_version 3.0_без ФСК" xfId="111"/>
    <cellStyle name="_Расчет RAB_Лен и МОЭСК_с 2010 года_14.04.2009_со сглаж_version 3.0_без ФСК 2" xfId="112"/>
    <cellStyle name="_Расчет RAB_Лен и МОЭСК_с 2010 года_14.04.2009_со сглаж_version 3.0_без ФСК_46EE.2011(v1.0)" xfId="113"/>
    <cellStyle name="_Расчет RAB_Лен и МОЭСК_с 2010 года_14.04.2009_со сглаж_version 3.0_без ФСК_46EE.2011(v1.0) 2" xfId="114"/>
    <cellStyle name="_Расчет RAB_Лен и МОЭСК_с 2010 года_14.04.2009_со сглаж_version 3.0_без ФСК_BALANCE.WARM.2011YEAR.NEW.UPDATE.SCHEME" xfId="115"/>
    <cellStyle name="_Расчет RAB_Лен и МОЭСК_с 2010 года_14.04.2009_со сглаж_version 3.0_без ФСК_BALANCE.WARM.2011YEAR.NEW.UPDATE.SCHEME 2" xfId="116"/>
    <cellStyle name="_Расчет RAB_Лен и МОЭСК_с 2010 года_14.04.2009_со сглаж_version 3.0_без ФСК_NADB.JNVLS.APTEKA.2011(v1.3.3)" xfId="117"/>
    <cellStyle name="_Расчет RAB_Лен и МОЭСК_с 2010 года_14.04.2009_со сглаж_version 3.0_без ФСК_NADB.JNVLS.APTEKA.2011(v1.3.3) 2" xfId="118"/>
    <cellStyle name="_Расчет RAB_Лен и МОЭСК_с 2010 года_14.04.2009_со сглаж_version 3.0_без ФСК_NADB.JNVLS.APTEKA.2011(v1.3.4)" xfId="119"/>
    <cellStyle name="_Расчет RAB_Лен и МОЭСК_с 2010 года_14.04.2009_со сглаж_version 3.0_без ФСК_NADB.JNVLS.APTEKA.2011(v1.3.4) 2" xfId="120"/>
    <cellStyle name="_Расчет RAB_Лен и МОЭСК_с 2010 года_14.04.2009_со сглаж_version 3.0_без ФСК_PREDEL.JKH.UTV.2011(v1.0.1)" xfId="121"/>
    <cellStyle name="_Расчет RAB_Лен и МОЭСК_с 2010 года_14.04.2009_со сглаж_version 3.0_без ФСК_PREDEL.JKH.UTV.2011(v1.0.1) 2" xfId="122"/>
    <cellStyle name="_Расчет RAB_Лен и МОЭСК_с 2010 года_14.04.2009_со сглаж_version 3.0_без ФСК_UPDATE.46EE.2011.TO.1.1" xfId="123"/>
    <cellStyle name="_Расчет RAB_Лен и МОЭСК_с 2010 года_14.04.2009_со сглаж_version 3.0_без ФСК_UPDATE.46EE.2011.TO.1.1 2" xfId="124"/>
    <cellStyle name="_Расчет RAB_Лен и МОЭСК_с 2010 года_14.04.2009_со сглаж_version 3.0_без ФСК_UPDATE.BALANCE.WARM.2011YEAR.TO.1.1" xfId="125"/>
    <cellStyle name="_Расчет RAB_Лен и МОЭСК_с 2010 года_14.04.2009_со сглаж_version 3.0_без ФСК_UPDATE.BALANCE.WARM.2011YEAR.TO.1.1 2" xfId="126"/>
    <cellStyle name="_Свод по ИПР (2)" xfId="127"/>
    <cellStyle name="_таблицы для расчетов28-04-08_2006-2009_прибыль корр_по ИА" xfId="128"/>
    <cellStyle name="_таблицы для расчетов28-04-08_2006-2009_прибыль корр_по ИА 2" xfId="129"/>
    <cellStyle name="_таблицы для расчетов28-04-08_2006-2009с ИА" xfId="130"/>
    <cellStyle name="_таблицы для расчетов28-04-08_2006-2009с ИА 2" xfId="131"/>
    <cellStyle name="_Форма 6  РТК.xls(отчет по Адр пр. ЛО)" xfId="132"/>
    <cellStyle name="_Формат разбивки по МРСК_РСК" xfId="133"/>
    <cellStyle name="_Формат разбивки по МРСК_РСК 2" xfId="134"/>
    <cellStyle name="_Формат_для Согласования" xfId="135"/>
    <cellStyle name="_Формат_для Согласования 2" xfId="136"/>
    <cellStyle name="_экон.форм-т ВО 1 с разбивкой" xfId="137"/>
    <cellStyle name="”€ќђќ‘ћ‚›‰" xfId="138"/>
    <cellStyle name="”€ќђќ‘ћ‚›‰ 2" xfId="139"/>
    <cellStyle name="”€ќђќ‘ћ‚›‰ 3" xfId="140"/>
    <cellStyle name="”€љ‘€ђћ‚ђќќ›‰" xfId="141"/>
    <cellStyle name="”€љ‘€ђћ‚ђќќ›‰ 2" xfId="142"/>
    <cellStyle name="”€љ‘€ђћ‚ђќќ›‰ 3" xfId="143"/>
    <cellStyle name="”ќђќ‘ћ‚›‰" xfId="144"/>
    <cellStyle name="”ќђќ‘ћ‚›‰ 2" xfId="145"/>
    <cellStyle name="”ќђќ‘ћ‚›‰ 3" xfId="146"/>
    <cellStyle name="”љ‘ђћ‚ђќќ›‰" xfId="147"/>
    <cellStyle name="”љ‘ђћ‚ђќќ›‰ 2" xfId="148"/>
    <cellStyle name="”љ‘ђћ‚ђќќ›‰ 3" xfId="149"/>
    <cellStyle name="„…ќ…†ќ›‰" xfId="150"/>
    <cellStyle name="„…ќ…†ќ›‰ 2" xfId="151"/>
    <cellStyle name="„…ќ…†ќ›‰ 3" xfId="152"/>
    <cellStyle name="€’ћѓћ‚›‰" xfId="153"/>
    <cellStyle name="€’ћѓћ‚›‰ 2" xfId="154"/>
    <cellStyle name="€’ћѓћ‚›‰ 3" xfId="155"/>
    <cellStyle name="‡ђѓћ‹ћ‚ћљ1" xfId="156"/>
    <cellStyle name="‡ђѓћ‹ћ‚ћљ1 2" xfId="157"/>
    <cellStyle name="‡ђѓћ‹ћ‚ћљ1 3" xfId="158"/>
    <cellStyle name="‡ђѓћ‹ћ‚ћљ2" xfId="159"/>
    <cellStyle name="‡ђѓћ‹ћ‚ћљ2 2" xfId="160"/>
    <cellStyle name="‡ђѓћ‹ћ‚ћљ2 3" xfId="161"/>
    <cellStyle name="’ћѓћ‚›‰" xfId="162"/>
    <cellStyle name="20% - Accent1" xfId="163"/>
    <cellStyle name="20% - Accent1 2" xfId="164"/>
    <cellStyle name="20% - Accent1 2 2" xfId="165"/>
    <cellStyle name="20% - Accent1 2 2 2" xfId="166"/>
    <cellStyle name="20% - Accent1 2 3" xfId="167"/>
    <cellStyle name="20% - Accent1 2 3 2" xfId="168"/>
    <cellStyle name="20% - Accent1 2 4" xfId="169"/>
    <cellStyle name="20% - Accent1 2 5" xfId="170"/>
    <cellStyle name="20% - Accent1 2 6" xfId="171"/>
    <cellStyle name="20% - Accent1 3" xfId="172"/>
    <cellStyle name="20% - Accent1 3 2" xfId="173"/>
    <cellStyle name="20% - Accent1 4" xfId="174"/>
    <cellStyle name="20% - Accent1 4 2" xfId="175"/>
    <cellStyle name="20% - Accent1 5" xfId="176"/>
    <cellStyle name="20% - Accent1 6" xfId="177"/>
    <cellStyle name="20% - Accent1 7" xfId="178"/>
    <cellStyle name="20% - Accent1_46EE.2011(v1.0)" xfId="179"/>
    <cellStyle name="20% - Accent2" xfId="180"/>
    <cellStyle name="20% - Accent2 2" xfId="181"/>
    <cellStyle name="20% - Accent2_46EE.2011(v1.0)" xfId="182"/>
    <cellStyle name="20% - Accent3" xfId="183"/>
    <cellStyle name="20% - Accent3 2" xfId="184"/>
    <cellStyle name="20% - Accent3_46EE.2011(v1.0)" xfId="185"/>
    <cellStyle name="20% - Accent4" xfId="186"/>
    <cellStyle name="20% - Accent4 2" xfId="187"/>
    <cellStyle name="20% - Accent4 2 2" xfId="188"/>
    <cellStyle name="20% - Accent4 2 3" xfId="189"/>
    <cellStyle name="20% - Accent4 2 4" xfId="190"/>
    <cellStyle name="20% - Accent4 3" xfId="191"/>
    <cellStyle name="20% - Accent4 4" xfId="192"/>
    <cellStyle name="20% - Accent4 5" xfId="193"/>
    <cellStyle name="20% - Accent4_46EE.2011(v1.0)" xfId="194"/>
    <cellStyle name="20% - Accent5" xfId="195"/>
    <cellStyle name="20% - Accent5 2" xfId="196"/>
    <cellStyle name="20% - Accent5 2 2" xfId="197"/>
    <cellStyle name="20% - Accent5 2 3" xfId="198"/>
    <cellStyle name="20% - Accent5 2 3 2" xfId="199"/>
    <cellStyle name="20% - Accent5 2 4" xfId="200"/>
    <cellStyle name="20% - Accent5 3" xfId="201"/>
    <cellStyle name="20% - Accent5 4" xfId="202"/>
    <cellStyle name="20% - Accent5 4 2" xfId="203"/>
    <cellStyle name="20% - Accent5 5" xfId="204"/>
    <cellStyle name="20% - Accent5_46EE.2011(v1.0)" xfId="205"/>
    <cellStyle name="20% - Accent6" xfId="206"/>
    <cellStyle name="20% - Accent6 2" xfId="207"/>
    <cellStyle name="20% - Accent6 2 2" xfId="208"/>
    <cellStyle name="20% - Accent6 2 2 2" xfId="209"/>
    <cellStyle name="20% - Accent6 2 3" xfId="210"/>
    <cellStyle name="20% - Accent6 2 3 2" xfId="211"/>
    <cellStyle name="20% - Accent6 2 4" xfId="212"/>
    <cellStyle name="20% - Accent6 2 5" xfId="213"/>
    <cellStyle name="20% - Accent6 2 6" xfId="214"/>
    <cellStyle name="20% - Accent6 3" xfId="215"/>
    <cellStyle name="20% - Accent6 3 2" xfId="216"/>
    <cellStyle name="20% - Accent6 4" xfId="217"/>
    <cellStyle name="20% - Accent6 4 2" xfId="218"/>
    <cellStyle name="20% - Accent6 5" xfId="219"/>
    <cellStyle name="20% - Accent6 6" xfId="220"/>
    <cellStyle name="20% - Accent6 7" xfId="221"/>
    <cellStyle name="20% - Accent6_46EE.2011(v1.0)" xfId="222"/>
    <cellStyle name="20% - Акцент1 10" xfId="223"/>
    <cellStyle name="20% - Акцент1 10 2" xfId="224"/>
    <cellStyle name="20% - Акцент1 10 2 2" xfId="225"/>
    <cellStyle name="20% - Акцент1 10 3" xfId="226"/>
    <cellStyle name="20% - Акцент1 10 3 2" xfId="227"/>
    <cellStyle name="20% - Акцент1 10 4" xfId="228"/>
    <cellStyle name="20% - Акцент1 10 5" xfId="229"/>
    <cellStyle name="20% - Акцент1 10 6" xfId="230"/>
    <cellStyle name="20% - Акцент1 11" xfId="231"/>
    <cellStyle name="20% - Акцент1 12" xfId="232"/>
    <cellStyle name="20% - Акцент1 2" xfId="233"/>
    <cellStyle name="20% - Акцент1 2 2" xfId="234"/>
    <cellStyle name="20% - Акцент1 2 2 2" xfId="235"/>
    <cellStyle name="20% - Акцент1 2 2 2 2" xfId="236"/>
    <cellStyle name="20% - Акцент1 2 2 3" xfId="237"/>
    <cellStyle name="20% - Акцент1 2 2 3 2" xfId="238"/>
    <cellStyle name="20% - Акцент1 2 2 4" xfId="239"/>
    <cellStyle name="20% - Акцент1 2 2 5" xfId="240"/>
    <cellStyle name="20% - Акцент1 2 2 6" xfId="241"/>
    <cellStyle name="20% - Акцент1 2 3" xfId="242"/>
    <cellStyle name="20% - Акцент1 2 3 2" xfId="243"/>
    <cellStyle name="20% - Акцент1 2 3 3" xfId="244"/>
    <cellStyle name="20% - Акцент1 2 4" xfId="245"/>
    <cellStyle name="20% - Акцент1 2 4 2" xfId="246"/>
    <cellStyle name="20% - Акцент1 2 4 3" xfId="247"/>
    <cellStyle name="20% - Акцент1 2 5" xfId="248"/>
    <cellStyle name="20% - Акцент1 2 6" xfId="249"/>
    <cellStyle name="20% - Акцент1 2 7" xfId="250"/>
    <cellStyle name="20% - Акцент1 2 8" xfId="251"/>
    <cellStyle name="20% - Акцент1 2 9" xfId="252"/>
    <cellStyle name="20% - Акцент1 2_08" xfId="253"/>
    <cellStyle name="20% - Акцент1 3" xfId="254"/>
    <cellStyle name="20% - Акцент1 3 2" xfId="255"/>
    <cellStyle name="20% - Акцент1 3 2 2" xfId="256"/>
    <cellStyle name="20% - Акцент1 3 2 2 2" xfId="257"/>
    <cellStyle name="20% - Акцент1 3 2 3" xfId="258"/>
    <cellStyle name="20% - Акцент1 3 2 3 2" xfId="259"/>
    <cellStyle name="20% - Акцент1 3 2 4" xfId="260"/>
    <cellStyle name="20% - Акцент1 3 2 5" xfId="261"/>
    <cellStyle name="20% - Акцент1 3 2 6" xfId="262"/>
    <cellStyle name="20% - Акцент1 3 3" xfId="263"/>
    <cellStyle name="20% - Акцент1 3 3 2" xfId="264"/>
    <cellStyle name="20% - Акцент1 3 4" xfId="265"/>
    <cellStyle name="20% - Акцент1 3 4 2" xfId="266"/>
    <cellStyle name="20% - Акцент1 3 5" xfId="267"/>
    <cellStyle name="20% - Акцент1 3 6" xfId="268"/>
    <cellStyle name="20% - Акцент1 3 7" xfId="269"/>
    <cellStyle name="20% - Акцент1 3_46EE.2011(v1.0)" xfId="270"/>
    <cellStyle name="20% - Акцент1 4" xfId="271"/>
    <cellStyle name="20% - Акцент1 4 2" xfId="272"/>
    <cellStyle name="20% - Акцент1 4 2 2" xfId="273"/>
    <cellStyle name="20% - Акцент1 4 2 2 2" xfId="274"/>
    <cellStyle name="20% - Акцент1 4 2 3" xfId="275"/>
    <cellStyle name="20% - Акцент1 4 2 3 2" xfId="276"/>
    <cellStyle name="20% - Акцент1 4 2 4" xfId="277"/>
    <cellStyle name="20% - Акцент1 4 2 5" xfId="278"/>
    <cellStyle name="20% - Акцент1 4 2 6" xfId="279"/>
    <cellStyle name="20% - Акцент1 4 3" xfId="280"/>
    <cellStyle name="20% - Акцент1 4 3 2" xfId="281"/>
    <cellStyle name="20% - Акцент1 4 4" xfId="282"/>
    <cellStyle name="20% - Акцент1 4 4 2" xfId="283"/>
    <cellStyle name="20% - Акцент1 4 5" xfId="284"/>
    <cellStyle name="20% - Акцент1 4 6" xfId="285"/>
    <cellStyle name="20% - Акцент1 4 7" xfId="286"/>
    <cellStyle name="20% - Акцент1 4_46EE.2011(v1.0)" xfId="287"/>
    <cellStyle name="20% - Акцент1 5" xfId="288"/>
    <cellStyle name="20% - Акцент1 5 2" xfId="289"/>
    <cellStyle name="20% - Акцент1 5 2 2" xfId="290"/>
    <cellStyle name="20% - Акцент1 5 2 2 2" xfId="291"/>
    <cellStyle name="20% - Акцент1 5 2 3" xfId="292"/>
    <cellStyle name="20% - Акцент1 5 2 3 2" xfId="293"/>
    <cellStyle name="20% - Акцент1 5 2 4" xfId="294"/>
    <cellStyle name="20% - Акцент1 5 2 5" xfId="295"/>
    <cellStyle name="20% - Акцент1 5 2 6" xfId="296"/>
    <cellStyle name="20% - Акцент1 5 3" xfId="297"/>
    <cellStyle name="20% - Акцент1 5 3 2" xfId="298"/>
    <cellStyle name="20% - Акцент1 5 4" xfId="299"/>
    <cellStyle name="20% - Акцент1 5 4 2" xfId="300"/>
    <cellStyle name="20% - Акцент1 5 5" xfId="301"/>
    <cellStyle name="20% - Акцент1 5 6" xfId="302"/>
    <cellStyle name="20% - Акцент1 5 7" xfId="303"/>
    <cellStyle name="20% - Акцент1 5_46EE.2011(v1.0)" xfId="304"/>
    <cellStyle name="20% - Акцент1 6" xfId="305"/>
    <cellStyle name="20% - Акцент1 6 2" xfId="306"/>
    <cellStyle name="20% - Акцент1 6 2 2" xfId="307"/>
    <cellStyle name="20% - Акцент1 6 2 2 2" xfId="308"/>
    <cellStyle name="20% - Акцент1 6 2 3" xfId="309"/>
    <cellStyle name="20% - Акцент1 6 2 3 2" xfId="310"/>
    <cellStyle name="20% - Акцент1 6 2 4" xfId="311"/>
    <cellStyle name="20% - Акцент1 6 2 5" xfId="312"/>
    <cellStyle name="20% - Акцент1 6 2 6" xfId="313"/>
    <cellStyle name="20% - Акцент1 6 3" xfId="314"/>
    <cellStyle name="20% - Акцент1 6 3 2" xfId="315"/>
    <cellStyle name="20% - Акцент1 6 4" xfId="316"/>
    <cellStyle name="20% - Акцент1 6 4 2" xfId="317"/>
    <cellStyle name="20% - Акцент1 6 5" xfId="318"/>
    <cellStyle name="20% - Акцент1 6 6" xfId="319"/>
    <cellStyle name="20% - Акцент1 6 7" xfId="320"/>
    <cellStyle name="20% - Акцент1 6_46EE.2011(v1.0)" xfId="321"/>
    <cellStyle name="20% - Акцент1 7" xfId="322"/>
    <cellStyle name="20% - Акцент1 7 2" xfId="323"/>
    <cellStyle name="20% - Акцент1 7 2 2" xfId="324"/>
    <cellStyle name="20% - Акцент1 7 2 2 2" xfId="325"/>
    <cellStyle name="20% - Акцент1 7 2 3" xfId="326"/>
    <cellStyle name="20% - Акцент1 7 2 3 2" xfId="327"/>
    <cellStyle name="20% - Акцент1 7 2 4" xfId="328"/>
    <cellStyle name="20% - Акцент1 7 2 5" xfId="329"/>
    <cellStyle name="20% - Акцент1 7 2 6" xfId="330"/>
    <cellStyle name="20% - Акцент1 7 3" xfId="331"/>
    <cellStyle name="20% - Акцент1 7 3 2" xfId="332"/>
    <cellStyle name="20% - Акцент1 7 4" xfId="333"/>
    <cellStyle name="20% - Акцент1 7 4 2" xfId="334"/>
    <cellStyle name="20% - Акцент1 7 5" xfId="335"/>
    <cellStyle name="20% - Акцент1 7 6" xfId="336"/>
    <cellStyle name="20% - Акцент1 7 7" xfId="337"/>
    <cellStyle name="20% - Акцент1 7_46EE.2011(v1.0)" xfId="338"/>
    <cellStyle name="20% - Акцент1 8" xfId="339"/>
    <cellStyle name="20% - Акцент1 8 2" xfId="340"/>
    <cellStyle name="20% - Акцент1 8 2 2" xfId="341"/>
    <cellStyle name="20% - Акцент1 8 2 2 2" xfId="342"/>
    <cellStyle name="20% - Акцент1 8 2 3" xfId="343"/>
    <cellStyle name="20% - Акцент1 8 2 3 2" xfId="344"/>
    <cellStyle name="20% - Акцент1 8 2 4" xfId="345"/>
    <cellStyle name="20% - Акцент1 8 2 5" xfId="346"/>
    <cellStyle name="20% - Акцент1 8 2 6" xfId="347"/>
    <cellStyle name="20% - Акцент1 8 3" xfId="348"/>
    <cellStyle name="20% - Акцент1 8 3 2" xfId="349"/>
    <cellStyle name="20% - Акцент1 8 4" xfId="350"/>
    <cellStyle name="20% - Акцент1 8 4 2" xfId="351"/>
    <cellStyle name="20% - Акцент1 8 5" xfId="352"/>
    <cellStyle name="20% - Акцент1 8 6" xfId="353"/>
    <cellStyle name="20% - Акцент1 8 7" xfId="354"/>
    <cellStyle name="20% - Акцент1 8_46EE.2011(v1.0)" xfId="355"/>
    <cellStyle name="20% - Акцент1 9" xfId="356"/>
    <cellStyle name="20% - Акцент1 9 2" xfId="357"/>
    <cellStyle name="20% - Акцент1 9 2 2" xfId="358"/>
    <cellStyle name="20% - Акцент1 9 2 2 2" xfId="359"/>
    <cellStyle name="20% - Акцент1 9 2 3" xfId="360"/>
    <cellStyle name="20% - Акцент1 9 2 3 2" xfId="361"/>
    <cellStyle name="20% - Акцент1 9 2 4" xfId="362"/>
    <cellStyle name="20% - Акцент1 9 2 5" xfId="363"/>
    <cellStyle name="20% - Акцент1 9 2 6" xfId="364"/>
    <cellStyle name="20% - Акцент1 9 3" xfId="365"/>
    <cellStyle name="20% - Акцент1 9 3 2" xfId="366"/>
    <cellStyle name="20% - Акцент1 9 4" xfId="367"/>
    <cellStyle name="20% - Акцент1 9 4 2" xfId="368"/>
    <cellStyle name="20% - Акцент1 9 5" xfId="369"/>
    <cellStyle name="20% - Акцент1 9 6" xfId="370"/>
    <cellStyle name="20% - Акцент1 9 7" xfId="371"/>
    <cellStyle name="20% - Акцент1 9_46EE.2011(v1.0)" xfId="372"/>
    <cellStyle name="20% - Акцент2 10" xfId="373"/>
    <cellStyle name="20% - Акцент2 11" xfId="374"/>
    <cellStyle name="20% - Акцент2 12" xfId="375"/>
    <cellStyle name="20% - Акцент2 2" xfId="376"/>
    <cellStyle name="20% - Акцент2 2 2" xfId="377"/>
    <cellStyle name="20% - Акцент2 2 3" xfId="378"/>
    <cellStyle name="20% - Акцент2 2 3 2" xfId="379"/>
    <cellStyle name="20% - Акцент2 2 4" xfId="380"/>
    <cellStyle name="20% - Акцент2 2_08" xfId="381"/>
    <cellStyle name="20% - Акцент2 3" xfId="382"/>
    <cellStyle name="20% - Акцент2 3 2" xfId="383"/>
    <cellStyle name="20% - Акцент2 3_46EE.2011(v1.0)" xfId="384"/>
    <cellStyle name="20% - Акцент2 4" xfId="385"/>
    <cellStyle name="20% - Акцент2 4 2" xfId="386"/>
    <cellStyle name="20% - Акцент2 4_46EE.2011(v1.0)" xfId="387"/>
    <cellStyle name="20% - Акцент2 5" xfId="388"/>
    <cellStyle name="20% - Акцент2 5 2" xfId="389"/>
    <cellStyle name="20% - Акцент2 5_46EE.2011(v1.0)" xfId="390"/>
    <cellStyle name="20% - Акцент2 6" xfId="391"/>
    <cellStyle name="20% - Акцент2 6 2" xfId="392"/>
    <cellStyle name="20% - Акцент2 6_46EE.2011(v1.0)" xfId="393"/>
    <cellStyle name="20% - Акцент2 7" xfId="394"/>
    <cellStyle name="20% - Акцент2 7 2" xfId="395"/>
    <cellStyle name="20% - Акцент2 7_46EE.2011(v1.0)" xfId="396"/>
    <cellStyle name="20% - Акцент2 8" xfId="397"/>
    <cellStyle name="20% - Акцент2 8 2" xfId="398"/>
    <cellStyle name="20% - Акцент2 8_46EE.2011(v1.0)" xfId="399"/>
    <cellStyle name="20% - Акцент2 9" xfId="400"/>
    <cellStyle name="20% - Акцент2 9 2" xfId="401"/>
    <cellStyle name="20% - Акцент2 9_46EE.2011(v1.0)" xfId="402"/>
    <cellStyle name="20% - Акцент3 10" xfId="403"/>
    <cellStyle name="20% - Акцент3 11" xfId="404"/>
    <cellStyle name="20% - Акцент3 12" xfId="405"/>
    <cellStyle name="20% - Акцент3 2" xfId="406"/>
    <cellStyle name="20% - Акцент3 2 2" xfId="407"/>
    <cellStyle name="20% - Акцент3 2 3" xfId="408"/>
    <cellStyle name="20% - Акцент3 2 3 2" xfId="409"/>
    <cellStyle name="20% - Акцент3 2 4" xfId="410"/>
    <cellStyle name="20% - Акцент3 2_08" xfId="411"/>
    <cellStyle name="20% - Акцент3 3" xfId="412"/>
    <cellStyle name="20% - Акцент3 3 2" xfId="413"/>
    <cellStyle name="20% - Акцент3 3_46EE.2011(v1.0)" xfId="414"/>
    <cellStyle name="20% - Акцент3 4" xfId="415"/>
    <cellStyle name="20% - Акцент3 4 2" xfId="416"/>
    <cellStyle name="20% - Акцент3 4_46EE.2011(v1.0)" xfId="417"/>
    <cellStyle name="20% - Акцент3 5" xfId="418"/>
    <cellStyle name="20% - Акцент3 5 2" xfId="419"/>
    <cellStyle name="20% - Акцент3 5_46EE.2011(v1.0)" xfId="420"/>
    <cellStyle name="20% - Акцент3 6" xfId="421"/>
    <cellStyle name="20% - Акцент3 6 2" xfId="422"/>
    <cellStyle name="20% - Акцент3 6_46EE.2011(v1.0)" xfId="423"/>
    <cellStyle name="20% - Акцент3 7" xfId="424"/>
    <cellStyle name="20% - Акцент3 7 2" xfId="425"/>
    <cellStyle name="20% - Акцент3 7_46EE.2011(v1.0)" xfId="426"/>
    <cellStyle name="20% - Акцент3 8" xfId="427"/>
    <cellStyle name="20% - Акцент3 8 2" xfId="428"/>
    <cellStyle name="20% - Акцент3 8_46EE.2011(v1.0)" xfId="429"/>
    <cellStyle name="20% - Акцент3 9" xfId="430"/>
    <cellStyle name="20% - Акцент3 9 2" xfId="431"/>
    <cellStyle name="20% - Акцент3 9_46EE.2011(v1.0)" xfId="432"/>
    <cellStyle name="20% - Акцент4 10" xfId="433"/>
    <cellStyle name="20% - Акцент4 10 2" xfId="434"/>
    <cellStyle name="20% - Акцент4 10 3" xfId="435"/>
    <cellStyle name="20% - Акцент4 10 4" xfId="436"/>
    <cellStyle name="20% - Акцент4 11" xfId="437"/>
    <cellStyle name="20% - Акцент4 12" xfId="438"/>
    <cellStyle name="20% - Акцент4 2" xfId="439"/>
    <cellStyle name="20% - Акцент4 2 2" xfId="440"/>
    <cellStyle name="20% - Акцент4 2 2 2" xfId="441"/>
    <cellStyle name="20% - Акцент4 2 2 3" xfId="442"/>
    <cellStyle name="20% - Акцент4 2 2 4" xfId="443"/>
    <cellStyle name="20% - Акцент4 2 3" xfId="444"/>
    <cellStyle name="20% - Акцент4 2 3 2" xfId="445"/>
    <cellStyle name="20% - Акцент4 2 4" xfId="446"/>
    <cellStyle name="20% - Акцент4 2 4 2" xfId="447"/>
    <cellStyle name="20% - Акцент4 2 5" xfId="448"/>
    <cellStyle name="20% - Акцент4 2 6" xfId="449"/>
    <cellStyle name="20% - Акцент4 2 7" xfId="450"/>
    <cellStyle name="20% - Акцент4 2_08" xfId="451"/>
    <cellStyle name="20% - Акцент4 3" xfId="452"/>
    <cellStyle name="20% - Акцент4 3 2" xfId="453"/>
    <cellStyle name="20% - Акцент4 3 2 2" xfId="454"/>
    <cellStyle name="20% - Акцент4 3 2 3" xfId="455"/>
    <cellStyle name="20% - Акцент4 3 2 4" xfId="456"/>
    <cellStyle name="20% - Акцент4 3 3" xfId="457"/>
    <cellStyle name="20% - Акцент4 3 4" xfId="458"/>
    <cellStyle name="20% - Акцент4 3 5" xfId="459"/>
    <cellStyle name="20% - Акцент4 3_46EE.2011(v1.0)" xfId="460"/>
    <cellStyle name="20% - Акцент4 4" xfId="461"/>
    <cellStyle name="20% - Акцент4 4 2" xfId="462"/>
    <cellStyle name="20% - Акцент4 4 2 2" xfId="463"/>
    <cellStyle name="20% - Акцент4 4 2 3" xfId="464"/>
    <cellStyle name="20% - Акцент4 4 2 4" xfId="465"/>
    <cellStyle name="20% - Акцент4 4 3" xfId="466"/>
    <cellStyle name="20% - Акцент4 4 4" xfId="467"/>
    <cellStyle name="20% - Акцент4 4 5" xfId="468"/>
    <cellStyle name="20% - Акцент4 4_46EE.2011(v1.0)" xfId="469"/>
    <cellStyle name="20% - Акцент4 5" xfId="470"/>
    <cellStyle name="20% - Акцент4 5 2" xfId="471"/>
    <cellStyle name="20% - Акцент4 5 2 2" xfId="472"/>
    <cellStyle name="20% - Акцент4 5 2 3" xfId="473"/>
    <cellStyle name="20% - Акцент4 5 2 4" xfId="474"/>
    <cellStyle name="20% - Акцент4 5 3" xfId="475"/>
    <cellStyle name="20% - Акцент4 5 4" xfId="476"/>
    <cellStyle name="20% - Акцент4 5 5" xfId="477"/>
    <cellStyle name="20% - Акцент4 5_46EE.2011(v1.0)" xfId="478"/>
    <cellStyle name="20% - Акцент4 6" xfId="479"/>
    <cellStyle name="20% - Акцент4 6 2" xfId="480"/>
    <cellStyle name="20% - Акцент4 6 2 2" xfId="481"/>
    <cellStyle name="20% - Акцент4 6 2 3" xfId="482"/>
    <cellStyle name="20% - Акцент4 6 2 4" xfId="483"/>
    <cellStyle name="20% - Акцент4 6 3" xfId="484"/>
    <cellStyle name="20% - Акцент4 6 4" xfId="485"/>
    <cellStyle name="20% - Акцент4 6 5" xfId="486"/>
    <cellStyle name="20% - Акцент4 6_46EE.2011(v1.0)" xfId="487"/>
    <cellStyle name="20% - Акцент4 7" xfId="488"/>
    <cellStyle name="20% - Акцент4 7 2" xfId="489"/>
    <cellStyle name="20% - Акцент4 7 2 2" xfId="490"/>
    <cellStyle name="20% - Акцент4 7 2 3" xfId="491"/>
    <cellStyle name="20% - Акцент4 7 2 4" xfId="492"/>
    <cellStyle name="20% - Акцент4 7 3" xfId="493"/>
    <cellStyle name="20% - Акцент4 7 4" xfId="494"/>
    <cellStyle name="20% - Акцент4 7 5" xfId="495"/>
    <cellStyle name="20% - Акцент4 7_46EE.2011(v1.0)" xfId="496"/>
    <cellStyle name="20% - Акцент4 8" xfId="497"/>
    <cellStyle name="20% - Акцент4 8 2" xfId="498"/>
    <cellStyle name="20% - Акцент4 8 2 2" xfId="499"/>
    <cellStyle name="20% - Акцент4 8 2 3" xfId="500"/>
    <cellStyle name="20% - Акцент4 8 2 4" xfId="501"/>
    <cellStyle name="20% - Акцент4 8 3" xfId="502"/>
    <cellStyle name="20% - Акцент4 8 4" xfId="503"/>
    <cellStyle name="20% - Акцент4 8 5" xfId="504"/>
    <cellStyle name="20% - Акцент4 8_46EE.2011(v1.0)" xfId="505"/>
    <cellStyle name="20% - Акцент4 9" xfId="506"/>
    <cellStyle name="20% - Акцент4 9 2" xfId="507"/>
    <cellStyle name="20% - Акцент4 9 2 2" xfId="508"/>
    <cellStyle name="20% - Акцент4 9 2 3" xfId="509"/>
    <cellStyle name="20% - Акцент4 9 2 4" xfId="510"/>
    <cellStyle name="20% - Акцент4 9 3" xfId="511"/>
    <cellStyle name="20% - Акцент4 9 4" xfId="512"/>
    <cellStyle name="20% - Акцент4 9 5" xfId="513"/>
    <cellStyle name="20% - Акцент4 9_46EE.2011(v1.0)" xfId="514"/>
    <cellStyle name="20% - Акцент5 10" xfId="515"/>
    <cellStyle name="20% - Акцент5 10 2" xfId="516"/>
    <cellStyle name="20% - Акцент5 10 3" xfId="517"/>
    <cellStyle name="20% - Акцент5 10 3 2" xfId="518"/>
    <cellStyle name="20% - Акцент5 10 4" xfId="519"/>
    <cellStyle name="20% - Акцент5 11" xfId="520"/>
    <cellStyle name="20% - Акцент5 12" xfId="521"/>
    <cellStyle name="20% - Акцент5 2" xfId="522"/>
    <cellStyle name="20% - Акцент5 2 2" xfId="523"/>
    <cellStyle name="20% - Акцент5 2 2 2" xfId="524"/>
    <cellStyle name="20% - Акцент5 2 2 3" xfId="525"/>
    <cellStyle name="20% - Акцент5 2 2 3 2" xfId="526"/>
    <cellStyle name="20% - Акцент5 2 2 4" xfId="527"/>
    <cellStyle name="20% - Акцент5 2 3" xfId="528"/>
    <cellStyle name="20% - Акцент5 2 3 2" xfId="529"/>
    <cellStyle name="20% - Акцент5 2 4" xfId="530"/>
    <cellStyle name="20% - Акцент5 2 4 2" xfId="531"/>
    <cellStyle name="20% - Акцент5 2 4 3" xfId="532"/>
    <cellStyle name="20% - Акцент5 2 5" xfId="533"/>
    <cellStyle name="20% - Акцент5 2 6" xfId="534"/>
    <cellStyle name="20% - Акцент5 2 7" xfId="535"/>
    <cellStyle name="20% - Акцент5 2_08" xfId="536"/>
    <cellStyle name="20% - Акцент5 3" xfId="537"/>
    <cellStyle name="20% - Акцент5 3 2" xfId="538"/>
    <cellStyle name="20% - Акцент5 3 2 2" xfId="539"/>
    <cellStyle name="20% - Акцент5 3 2 3" xfId="540"/>
    <cellStyle name="20% - Акцент5 3 2 3 2" xfId="541"/>
    <cellStyle name="20% - Акцент5 3 2 4" xfId="542"/>
    <cellStyle name="20% - Акцент5 3 3" xfId="543"/>
    <cellStyle name="20% - Акцент5 3 4" xfId="544"/>
    <cellStyle name="20% - Акцент5 3 4 2" xfId="545"/>
    <cellStyle name="20% - Акцент5 3 5" xfId="546"/>
    <cellStyle name="20% - Акцент5 3_46EE.2011(v1.0)" xfId="547"/>
    <cellStyle name="20% - Акцент5 4" xfId="548"/>
    <cellStyle name="20% - Акцент5 4 2" xfId="549"/>
    <cellStyle name="20% - Акцент5 4 2 2" xfId="550"/>
    <cellStyle name="20% - Акцент5 4 2 3" xfId="551"/>
    <cellStyle name="20% - Акцент5 4 2 3 2" xfId="552"/>
    <cellStyle name="20% - Акцент5 4 2 4" xfId="553"/>
    <cellStyle name="20% - Акцент5 4 3" xfId="554"/>
    <cellStyle name="20% - Акцент5 4 4" xfId="555"/>
    <cellStyle name="20% - Акцент5 4 4 2" xfId="556"/>
    <cellStyle name="20% - Акцент5 4 5" xfId="557"/>
    <cellStyle name="20% - Акцент5 4_46EE.2011(v1.0)" xfId="558"/>
    <cellStyle name="20% - Акцент5 5" xfId="559"/>
    <cellStyle name="20% - Акцент5 5 2" xfId="560"/>
    <cellStyle name="20% - Акцент5 5 2 2" xfId="561"/>
    <cellStyle name="20% - Акцент5 5 2 3" xfId="562"/>
    <cellStyle name="20% - Акцент5 5 2 3 2" xfId="563"/>
    <cellStyle name="20% - Акцент5 5 2 4" xfId="564"/>
    <cellStyle name="20% - Акцент5 5 3" xfId="565"/>
    <cellStyle name="20% - Акцент5 5 4" xfId="566"/>
    <cellStyle name="20% - Акцент5 5 4 2" xfId="567"/>
    <cellStyle name="20% - Акцент5 5 5" xfId="568"/>
    <cellStyle name="20% - Акцент5 5_46EE.2011(v1.0)" xfId="569"/>
    <cellStyle name="20% - Акцент5 6" xfId="570"/>
    <cellStyle name="20% - Акцент5 6 2" xfId="571"/>
    <cellStyle name="20% - Акцент5 6 2 2" xfId="572"/>
    <cellStyle name="20% - Акцент5 6 2 3" xfId="573"/>
    <cellStyle name="20% - Акцент5 6 2 3 2" xfId="574"/>
    <cellStyle name="20% - Акцент5 6 2 4" xfId="575"/>
    <cellStyle name="20% - Акцент5 6 3" xfId="576"/>
    <cellStyle name="20% - Акцент5 6 4" xfId="577"/>
    <cellStyle name="20% - Акцент5 6 4 2" xfId="578"/>
    <cellStyle name="20% - Акцент5 6 5" xfId="579"/>
    <cellStyle name="20% - Акцент5 6_46EE.2011(v1.0)" xfId="580"/>
    <cellStyle name="20% - Акцент5 7" xfId="581"/>
    <cellStyle name="20% - Акцент5 7 2" xfId="582"/>
    <cellStyle name="20% - Акцент5 7 2 2" xfId="583"/>
    <cellStyle name="20% - Акцент5 7 2 3" xfId="584"/>
    <cellStyle name="20% - Акцент5 7 2 3 2" xfId="585"/>
    <cellStyle name="20% - Акцент5 7 2 4" xfId="586"/>
    <cellStyle name="20% - Акцент5 7 3" xfId="587"/>
    <cellStyle name="20% - Акцент5 7 4" xfId="588"/>
    <cellStyle name="20% - Акцент5 7 4 2" xfId="589"/>
    <cellStyle name="20% - Акцент5 7 5" xfId="590"/>
    <cellStyle name="20% - Акцент5 7_46EE.2011(v1.0)" xfId="591"/>
    <cellStyle name="20% - Акцент5 8" xfId="592"/>
    <cellStyle name="20% - Акцент5 8 2" xfId="593"/>
    <cellStyle name="20% - Акцент5 8 2 2" xfId="594"/>
    <cellStyle name="20% - Акцент5 8 2 3" xfId="595"/>
    <cellStyle name="20% - Акцент5 8 2 3 2" xfId="596"/>
    <cellStyle name="20% - Акцент5 8 2 4" xfId="597"/>
    <cellStyle name="20% - Акцент5 8 3" xfId="598"/>
    <cellStyle name="20% - Акцент5 8 4" xfId="599"/>
    <cellStyle name="20% - Акцент5 8 4 2" xfId="600"/>
    <cellStyle name="20% - Акцент5 8 5" xfId="601"/>
    <cellStyle name="20% - Акцент5 8_46EE.2011(v1.0)" xfId="602"/>
    <cellStyle name="20% - Акцент5 9" xfId="603"/>
    <cellStyle name="20% - Акцент5 9 2" xfId="604"/>
    <cellStyle name="20% - Акцент5 9 2 2" xfId="605"/>
    <cellStyle name="20% - Акцент5 9 2 3" xfId="606"/>
    <cellStyle name="20% - Акцент5 9 2 3 2" xfId="607"/>
    <cellStyle name="20% - Акцент5 9 2 4" xfId="608"/>
    <cellStyle name="20% - Акцент5 9 3" xfId="609"/>
    <cellStyle name="20% - Акцент5 9 4" xfId="610"/>
    <cellStyle name="20% - Акцент5 9 4 2" xfId="611"/>
    <cellStyle name="20% - Акцент5 9 5" xfId="612"/>
    <cellStyle name="20% - Акцент5 9_46EE.2011(v1.0)" xfId="613"/>
    <cellStyle name="20% - Акцент6 10" xfId="614"/>
    <cellStyle name="20% - Акцент6 10 2" xfId="615"/>
    <cellStyle name="20% - Акцент6 10 2 2" xfId="616"/>
    <cellStyle name="20% - Акцент6 10 3" xfId="617"/>
    <cellStyle name="20% - Акцент6 10 3 2" xfId="618"/>
    <cellStyle name="20% - Акцент6 10 4" xfId="619"/>
    <cellStyle name="20% - Акцент6 10 5" xfId="620"/>
    <cellStyle name="20% - Акцент6 10 6" xfId="621"/>
    <cellStyle name="20% - Акцент6 11" xfId="622"/>
    <cellStyle name="20% - Акцент6 12" xfId="623"/>
    <cellStyle name="20% - Акцент6 2" xfId="624"/>
    <cellStyle name="20% - Акцент6 2 2" xfId="625"/>
    <cellStyle name="20% - Акцент6 2 2 2" xfId="626"/>
    <cellStyle name="20% - Акцент6 2 2 2 2" xfId="627"/>
    <cellStyle name="20% - Акцент6 2 2 3" xfId="628"/>
    <cellStyle name="20% - Акцент6 2 2 3 2" xfId="629"/>
    <cellStyle name="20% - Акцент6 2 2 4" xfId="630"/>
    <cellStyle name="20% - Акцент6 2 2 5" xfId="631"/>
    <cellStyle name="20% - Акцент6 2 2 6" xfId="632"/>
    <cellStyle name="20% - Акцент6 2 3" xfId="633"/>
    <cellStyle name="20% - Акцент6 2 3 2" xfId="634"/>
    <cellStyle name="20% - Акцент6 2 3 3" xfId="635"/>
    <cellStyle name="20% - Акцент6 2 4" xfId="636"/>
    <cellStyle name="20% - Акцент6 2 4 2" xfId="637"/>
    <cellStyle name="20% - Акцент6 2 4 3" xfId="638"/>
    <cellStyle name="20% - Акцент6 2 5" xfId="639"/>
    <cellStyle name="20% - Акцент6 2 6" xfId="640"/>
    <cellStyle name="20% - Акцент6 2 7" xfId="641"/>
    <cellStyle name="20% - Акцент6 2 8" xfId="642"/>
    <cellStyle name="20% - Акцент6 2 9" xfId="643"/>
    <cellStyle name="20% - Акцент6 2_08" xfId="644"/>
    <cellStyle name="20% - Акцент6 3" xfId="645"/>
    <cellStyle name="20% - Акцент6 3 2" xfId="646"/>
    <cellStyle name="20% - Акцент6 3 2 2" xfId="647"/>
    <cellStyle name="20% - Акцент6 3 2 2 2" xfId="648"/>
    <cellStyle name="20% - Акцент6 3 2 3" xfId="649"/>
    <cellStyle name="20% - Акцент6 3 2 3 2" xfId="650"/>
    <cellStyle name="20% - Акцент6 3 2 4" xfId="651"/>
    <cellStyle name="20% - Акцент6 3 2 5" xfId="652"/>
    <cellStyle name="20% - Акцент6 3 2 6" xfId="653"/>
    <cellStyle name="20% - Акцент6 3 3" xfId="654"/>
    <cellStyle name="20% - Акцент6 3 3 2" xfId="655"/>
    <cellStyle name="20% - Акцент6 3 4" xfId="656"/>
    <cellStyle name="20% - Акцент6 3 4 2" xfId="657"/>
    <cellStyle name="20% - Акцент6 3 5" xfId="658"/>
    <cellStyle name="20% - Акцент6 3 6" xfId="659"/>
    <cellStyle name="20% - Акцент6 3 7" xfId="660"/>
    <cellStyle name="20% - Акцент6 3_46EE.2011(v1.0)" xfId="661"/>
    <cellStyle name="20% - Акцент6 4" xfId="662"/>
    <cellStyle name="20% - Акцент6 4 2" xfId="663"/>
    <cellStyle name="20% - Акцент6 4 2 2" xfId="664"/>
    <cellStyle name="20% - Акцент6 4 2 2 2" xfId="665"/>
    <cellStyle name="20% - Акцент6 4 2 3" xfId="666"/>
    <cellStyle name="20% - Акцент6 4 2 3 2" xfId="667"/>
    <cellStyle name="20% - Акцент6 4 2 4" xfId="668"/>
    <cellStyle name="20% - Акцент6 4 2 5" xfId="669"/>
    <cellStyle name="20% - Акцент6 4 2 6" xfId="670"/>
    <cellStyle name="20% - Акцент6 4 3" xfId="671"/>
    <cellStyle name="20% - Акцент6 4 3 2" xfId="672"/>
    <cellStyle name="20% - Акцент6 4 4" xfId="673"/>
    <cellStyle name="20% - Акцент6 4 4 2" xfId="674"/>
    <cellStyle name="20% - Акцент6 4 5" xfId="675"/>
    <cellStyle name="20% - Акцент6 4 6" xfId="676"/>
    <cellStyle name="20% - Акцент6 4 7" xfId="677"/>
    <cellStyle name="20% - Акцент6 4_46EE.2011(v1.0)" xfId="678"/>
    <cellStyle name="20% - Акцент6 5" xfId="679"/>
    <cellStyle name="20% - Акцент6 5 2" xfId="680"/>
    <cellStyle name="20% - Акцент6 5 2 2" xfId="681"/>
    <cellStyle name="20% - Акцент6 5 2 2 2" xfId="682"/>
    <cellStyle name="20% - Акцент6 5 2 3" xfId="683"/>
    <cellStyle name="20% - Акцент6 5 2 3 2" xfId="684"/>
    <cellStyle name="20% - Акцент6 5 2 4" xfId="685"/>
    <cellStyle name="20% - Акцент6 5 2 5" xfId="686"/>
    <cellStyle name="20% - Акцент6 5 2 6" xfId="687"/>
    <cellStyle name="20% - Акцент6 5 3" xfId="688"/>
    <cellStyle name="20% - Акцент6 5 3 2" xfId="689"/>
    <cellStyle name="20% - Акцент6 5 4" xfId="690"/>
    <cellStyle name="20% - Акцент6 5 4 2" xfId="691"/>
    <cellStyle name="20% - Акцент6 5 5" xfId="692"/>
    <cellStyle name="20% - Акцент6 5 6" xfId="693"/>
    <cellStyle name="20% - Акцент6 5 7" xfId="694"/>
    <cellStyle name="20% - Акцент6 5_46EE.2011(v1.0)" xfId="695"/>
    <cellStyle name="20% - Акцент6 6" xfId="696"/>
    <cellStyle name="20% - Акцент6 6 2" xfId="697"/>
    <cellStyle name="20% - Акцент6 6 2 2" xfId="698"/>
    <cellStyle name="20% - Акцент6 6 2 2 2" xfId="699"/>
    <cellStyle name="20% - Акцент6 6 2 3" xfId="700"/>
    <cellStyle name="20% - Акцент6 6 2 3 2" xfId="701"/>
    <cellStyle name="20% - Акцент6 6 2 4" xfId="702"/>
    <cellStyle name="20% - Акцент6 6 2 5" xfId="703"/>
    <cellStyle name="20% - Акцент6 6 2 6" xfId="704"/>
    <cellStyle name="20% - Акцент6 6 3" xfId="705"/>
    <cellStyle name="20% - Акцент6 6 3 2" xfId="706"/>
    <cellStyle name="20% - Акцент6 6 4" xfId="707"/>
    <cellStyle name="20% - Акцент6 6 4 2" xfId="708"/>
    <cellStyle name="20% - Акцент6 6 5" xfId="709"/>
    <cellStyle name="20% - Акцент6 6 6" xfId="710"/>
    <cellStyle name="20% - Акцент6 6 7" xfId="711"/>
    <cellStyle name="20% - Акцент6 6_46EE.2011(v1.0)" xfId="712"/>
    <cellStyle name="20% - Акцент6 7" xfId="713"/>
    <cellStyle name="20% - Акцент6 7 2" xfId="714"/>
    <cellStyle name="20% - Акцент6 7 2 2" xfId="715"/>
    <cellStyle name="20% - Акцент6 7 2 2 2" xfId="716"/>
    <cellStyle name="20% - Акцент6 7 2 3" xfId="717"/>
    <cellStyle name="20% - Акцент6 7 2 3 2" xfId="718"/>
    <cellStyle name="20% - Акцент6 7 2 4" xfId="719"/>
    <cellStyle name="20% - Акцент6 7 2 5" xfId="720"/>
    <cellStyle name="20% - Акцент6 7 2 6" xfId="721"/>
    <cellStyle name="20% - Акцент6 7 3" xfId="722"/>
    <cellStyle name="20% - Акцент6 7 3 2" xfId="723"/>
    <cellStyle name="20% - Акцент6 7 4" xfId="724"/>
    <cellStyle name="20% - Акцент6 7 4 2" xfId="725"/>
    <cellStyle name="20% - Акцент6 7 5" xfId="726"/>
    <cellStyle name="20% - Акцент6 7 6" xfId="727"/>
    <cellStyle name="20% - Акцент6 7 7" xfId="728"/>
    <cellStyle name="20% - Акцент6 7_46EE.2011(v1.0)" xfId="729"/>
    <cellStyle name="20% - Акцент6 8" xfId="730"/>
    <cellStyle name="20% - Акцент6 8 2" xfId="731"/>
    <cellStyle name="20% - Акцент6 8 2 2" xfId="732"/>
    <cellStyle name="20% - Акцент6 8 2 2 2" xfId="733"/>
    <cellStyle name="20% - Акцент6 8 2 3" xfId="734"/>
    <cellStyle name="20% - Акцент6 8 2 3 2" xfId="735"/>
    <cellStyle name="20% - Акцент6 8 2 4" xfId="736"/>
    <cellStyle name="20% - Акцент6 8 2 5" xfId="737"/>
    <cellStyle name="20% - Акцент6 8 2 6" xfId="738"/>
    <cellStyle name="20% - Акцент6 8 3" xfId="739"/>
    <cellStyle name="20% - Акцент6 8 3 2" xfId="740"/>
    <cellStyle name="20% - Акцент6 8 4" xfId="741"/>
    <cellStyle name="20% - Акцент6 8 4 2" xfId="742"/>
    <cellStyle name="20% - Акцент6 8 5" xfId="743"/>
    <cellStyle name="20% - Акцент6 8 6" xfId="744"/>
    <cellStyle name="20% - Акцент6 8 7" xfId="745"/>
    <cellStyle name="20% - Акцент6 8_46EE.2011(v1.0)" xfId="746"/>
    <cellStyle name="20% - Акцент6 9" xfId="747"/>
    <cellStyle name="20% - Акцент6 9 2" xfId="748"/>
    <cellStyle name="20% - Акцент6 9 2 2" xfId="749"/>
    <cellStyle name="20% - Акцент6 9 2 2 2" xfId="750"/>
    <cellStyle name="20% - Акцент6 9 2 3" xfId="751"/>
    <cellStyle name="20% - Акцент6 9 2 3 2" xfId="752"/>
    <cellStyle name="20% - Акцент6 9 2 4" xfId="753"/>
    <cellStyle name="20% - Акцент6 9 2 5" xfId="754"/>
    <cellStyle name="20% - Акцент6 9 2 6" xfId="755"/>
    <cellStyle name="20% - Акцент6 9 3" xfId="756"/>
    <cellStyle name="20% - Акцент6 9 3 2" xfId="757"/>
    <cellStyle name="20% - Акцент6 9 4" xfId="758"/>
    <cellStyle name="20% - Акцент6 9 4 2" xfId="759"/>
    <cellStyle name="20% - Акцент6 9 5" xfId="760"/>
    <cellStyle name="20% - Акцент6 9 6" xfId="761"/>
    <cellStyle name="20% - Акцент6 9 7" xfId="762"/>
    <cellStyle name="20% - Акцент6 9_46EE.2011(v1.0)" xfId="763"/>
    <cellStyle name="40% - Accent1" xfId="764"/>
    <cellStyle name="40% - Accent1 2" xfId="765"/>
    <cellStyle name="40% - Accent1_46EE.2011(v1.0)" xfId="766"/>
    <cellStyle name="40% - Accent2" xfId="767"/>
    <cellStyle name="40% - Accent2 2" xfId="768"/>
    <cellStyle name="40% - Accent2_46EE.2011(v1.0)" xfId="769"/>
    <cellStyle name="40% - Accent3" xfId="770"/>
    <cellStyle name="40% - Accent3 2" xfId="771"/>
    <cellStyle name="40% - Accent3_46EE.2011(v1.0)" xfId="772"/>
    <cellStyle name="40% - Accent4" xfId="773"/>
    <cellStyle name="40% - Accent4 2" xfId="774"/>
    <cellStyle name="40% - Accent4 2 2" xfId="775"/>
    <cellStyle name="40% - Accent4 2 3" xfId="776"/>
    <cellStyle name="40% - Accent4 2 4" xfId="777"/>
    <cellStyle name="40% - Accent4 3" xfId="778"/>
    <cellStyle name="40% - Accent4 4" xfId="779"/>
    <cellStyle name="40% - Accent4 5" xfId="780"/>
    <cellStyle name="40% - Accent4_46EE.2011(v1.0)" xfId="781"/>
    <cellStyle name="40% - Accent5" xfId="782"/>
    <cellStyle name="40% - Accent5 2" xfId="783"/>
    <cellStyle name="40% - Accent5_46EE.2011(v1.0)" xfId="784"/>
    <cellStyle name="40% - Accent6" xfId="785"/>
    <cellStyle name="40% - Accent6 2" xfId="786"/>
    <cellStyle name="40% - Accent6 2 2" xfId="787"/>
    <cellStyle name="40% - Accent6 2 2 2" xfId="788"/>
    <cellStyle name="40% - Accent6 2 3" xfId="789"/>
    <cellStyle name="40% - Accent6 2 4" xfId="790"/>
    <cellStyle name="40% - Accent6 2 5" xfId="791"/>
    <cellStyle name="40% - Accent6 3" xfId="792"/>
    <cellStyle name="40% - Accent6 3 2" xfId="793"/>
    <cellStyle name="40% - Accent6 4" xfId="794"/>
    <cellStyle name="40% - Accent6 5" xfId="795"/>
    <cellStyle name="40% - Accent6 6" xfId="796"/>
    <cellStyle name="40% - Accent6_46EE.2011(v1.0)" xfId="797"/>
    <cellStyle name="40% - Акцент1 10" xfId="798"/>
    <cellStyle name="40% - Акцент1 11" xfId="799"/>
    <cellStyle name="40% - Акцент1 12" xfId="800"/>
    <cellStyle name="40% - Акцент1 2" xfId="801"/>
    <cellStyle name="40% - Акцент1 2 2" xfId="802"/>
    <cellStyle name="40% - Акцент1 2 3" xfId="803"/>
    <cellStyle name="40% - Акцент1 2 3 2" xfId="804"/>
    <cellStyle name="40% - Акцент1 2 4" xfId="805"/>
    <cellStyle name="40% - Акцент1 2_08" xfId="806"/>
    <cellStyle name="40% - Акцент1 3" xfId="807"/>
    <cellStyle name="40% - Акцент1 3 2" xfId="808"/>
    <cellStyle name="40% - Акцент1 3_46EE.2011(v1.0)" xfId="809"/>
    <cellStyle name="40% - Акцент1 4" xfId="810"/>
    <cellStyle name="40% - Акцент1 4 2" xfId="811"/>
    <cellStyle name="40% - Акцент1 4_46EE.2011(v1.0)" xfId="812"/>
    <cellStyle name="40% - Акцент1 5" xfId="813"/>
    <cellStyle name="40% - Акцент1 5 2" xfId="814"/>
    <cellStyle name="40% - Акцент1 5_46EE.2011(v1.0)" xfId="815"/>
    <cellStyle name="40% - Акцент1 6" xfId="816"/>
    <cellStyle name="40% - Акцент1 6 2" xfId="817"/>
    <cellStyle name="40% - Акцент1 6_46EE.2011(v1.0)" xfId="818"/>
    <cellStyle name="40% - Акцент1 7" xfId="819"/>
    <cellStyle name="40% - Акцент1 7 2" xfId="820"/>
    <cellStyle name="40% - Акцент1 7_46EE.2011(v1.0)" xfId="821"/>
    <cellStyle name="40% - Акцент1 8" xfId="822"/>
    <cellStyle name="40% - Акцент1 8 2" xfId="823"/>
    <cellStyle name="40% - Акцент1 8_46EE.2011(v1.0)" xfId="824"/>
    <cellStyle name="40% - Акцент1 9" xfId="825"/>
    <cellStyle name="40% - Акцент1 9 2" xfId="826"/>
    <cellStyle name="40% - Акцент1 9_46EE.2011(v1.0)" xfId="827"/>
    <cellStyle name="40% - Акцент2 10" xfId="828"/>
    <cellStyle name="40% - Акцент2 11" xfId="829"/>
    <cellStyle name="40% - Акцент2 12" xfId="830"/>
    <cellStyle name="40% - Акцент2 2" xfId="831"/>
    <cellStyle name="40% - Акцент2 2 2" xfId="832"/>
    <cellStyle name="40% - Акцент2 2 3" xfId="833"/>
    <cellStyle name="40% - Акцент2 2 3 2" xfId="834"/>
    <cellStyle name="40% - Акцент2 2 4" xfId="835"/>
    <cellStyle name="40% - Акцент2 2_08" xfId="836"/>
    <cellStyle name="40% - Акцент2 3" xfId="837"/>
    <cellStyle name="40% - Акцент2 3 2" xfId="838"/>
    <cellStyle name="40% - Акцент2 3_46EE.2011(v1.0)" xfId="839"/>
    <cellStyle name="40% - Акцент2 4" xfId="840"/>
    <cellStyle name="40% - Акцент2 4 2" xfId="841"/>
    <cellStyle name="40% - Акцент2 4_46EE.2011(v1.0)" xfId="842"/>
    <cellStyle name="40% - Акцент2 5" xfId="843"/>
    <cellStyle name="40% - Акцент2 5 2" xfId="844"/>
    <cellStyle name="40% - Акцент2 5_46EE.2011(v1.0)" xfId="845"/>
    <cellStyle name="40% - Акцент2 6" xfId="846"/>
    <cellStyle name="40% - Акцент2 6 2" xfId="847"/>
    <cellStyle name="40% - Акцент2 6_46EE.2011(v1.0)" xfId="848"/>
    <cellStyle name="40% - Акцент2 7" xfId="849"/>
    <cellStyle name="40% - Акцент2 7 2" xfId="850"/>
    <cellStyle name="40% - Акцент2 7_46EE.2011(v1.0)" xfId="851"/>
    <cellStyle name="40% - Акцент2 8" xfId="852"/>
    <cellStyle name="40% - Акцент2 8 2" xfId="853"/>
    <cellStyle name="40% - Акцент2 8_46EE.2011(v1.0)" xfId="854"/>
    <cellStyle name="40% - Акцент2 9" xfId="855"/>
    <cellStyle name="40% - Акцент2 9 2" xfId="856"/>
    <cellStyle name="40% - Акцент2 9_46EE.2011(v1.0)" xfId="857"/>
    <cellStyle name="40% - Акцент3 10" xfId="858"/>
    <cellStyle name="40% - Акцент3 11" xfId="859"/>
    <cellStyle name="40% - Акцент3 12" xfId="860"/>
    <cellStyle name="40% - Акцент3 2" xfId="861"/>
    <cellStyle name="40% - Акцент3 2 2" xfId="862"/>
    <cellStyle name="40% - Акцент3 2 3" xfId="863"/>
    <cellStyle name="40% - Акцент3 2 3 2" xfId="864"/>
    <cellStyle name="40% - Акцент3 2 4" xfId="865"/>
    <cellStyle name="40% - Акцент3 2_08" xfId="866"/>
    <cellStyle name="40% - Акцент3 3" xfId="867"/>
    <cellStyle name="40% - Акцент3 3 2" xfId="868"/>
    <cellStyle name="40% - Акцент3 3_46EE.2011(v1.0)" xfId="869"/>
    <cellStyle name="40% - Акцент3 4" xfId="870"/>
    <cellStyle name="40% - Акцент3 4 2" xfId="871"/>
    <cellStyle name="40% - Акцент3 4_46EE.2011(v1.0)" xfId="872"/>
    <cellStyle name="40% - Акцент3 5" xfId="873"/>
    <cellStyle name="40% - Акцент3 5 2" xfId="874"/>
    <cellStyle name="40% - Акцент3 5_46EE.2011(v1.0)" xfId="875"/>
    <cellStyle name="40% - Акцент3 6" xfId="876"/>
    <cellStyle name="40% - Акцент3 6 2" xfId="877"/>
    <cellStyle name="40% - Акцент3 6_46EE.2011(v1.0)" xfId="878"/>
    <cellStyle name="40% - Акцент3 7" xfId="879"/>
    <cellStyle name="40% - Акцент3 7 2" xfId="880"/>
    <cellStyle name="40% - Акцент3 7_46EE.2011(v1.0)" xfId="881"/>
    <cellStyle name="40% - Акцент3 8" xfId="882"/>
    <cellStyle name="40% - Акцент3 8 2" xfId="883"/>
    <cellStyle name="40% - Акцент3 8_46EE.2011(v1.0)" xfId="884"/>
    <cellStyle name="40% - Акцент3 9" xfId="885"/>
    <cellStyle name="40% - Акцент3 9 2" xfId="886"/>
    <cellStyle name="40% - Акцент3 9_46EE.2011(v1.0)" xfId="887"/>
    <cellStyle name="40% - Акцент4 10" xfId="888"/>
    <cellStyle name="40% - Акцент4 10 2" xfId="889"/>
    <cellStyle name="40% - Акцент4 10 3" xfId="890"/>
    <cellStyle name="40% - Акцент4 10 4" xfId="891"/>
    <cellStyle name="40% - Акцент4 11" xfId="892"/>
    <cellStyle name="40% - Акцент4 12" xfId="893"/>
    <cellStyle name="40% - Акцент4 2" xfId="894"/>
    <cellStyle name="40% - Акцент4 2 2" xfId="895"/>
    <cellStyle name="40% - Акцент4 2 2 2" xfId="896"/>
    <cellStyle name="40% - Акцент4 2 2 3" xfId="897"/>
    <cellStyle name="40% - Акцент4 2 2 4" xfId="898"/>
    <cellStyle name="40% - Акцент4 2 3" xfId="899"/>
    <cellStyle name="40% - Акцент4 2 3 2" xfId="900"/>
    <cellStyle name="40% - Акцент4 2 4" xfId="901"/>
    <cellStyle name="40% - Акцент4 2 4 2" xfId="902"/>
    <cellStyle name="40% - Акцент4 2 5" xfId="903"/>
    <cellStyle name="40% - Акцент4 2 6" xfId="904"/>
    <cellStyle name="40% - Акцент4 2 7" xfId="905"/>
    <cellStyle name="40% - Акцент4 2_08" xfId="906"/>
    <cellStyle name="40% - Акцент4 3" xfId="907"/>
    <cellStyle name="40% - Акцент4 3 2" xfId="908"/>
    <cellStyle name="40% - Акцент4 3 2 2" xfId="909"/>
    <cellStyle name="40% - Акцент4 3 2 3" xfId="910"/>
    <cellStyle name="40% - Акцент4 3 2 4" xfId="911"/>
    <cellStyle name="40% - Акцент4 3 3" xfId="912"/>
    <cellStyle name="40% - Акцент4 3 4" xfId="913"/>
    <cellStyle name="40% - Акцент4 3 5" xfId="914"/>
    <cellStyle name="40% - Акцент4 3_46EE.2011(v1.0)" xfId="915"/>
    <cellStyle name="40% - Акцент4 4" xfId="916"/>
    <cellStyle name="40% - Акцент4 4 2" xfId="917"/>
    <cellStyle name="40% - Акцент4 4 2 2" xfId="918"/>
    <cellStyle name="40% - Акцент4 4 2 3" xfId="919"/>
    <cellStyle name="40% - Акцент4 4 2 4" xfId="920"/>
    <cellStyle name="40% - Акцент4 4 3" xfId="921"/>
    <cellStyle name="40% - Акцент4 4 4" xfId="922"/>
    <cellStyle name="40% - Акцент4 4 5" xfId="923"/>
    <cellStyle name="40% - Акцент4 4_46EE.2011(v1.0)" xfId="924"/>
    <cellStyle name="40% - Акцент4 5" xfId="925"/>
    <cellStyle name="40% - Акцент4 5 2" xfId="926"/>
    <cellStyle name="40% - Акцент4 5 2 2" xfId="927"/>
    <cellStyle name="40% - Акцент4 5 2 3" xfId="928"/>
    <cellStyle name="40% - Акцент4 5 2 4" xfId="929"/>
    <cellStyle name="40% - Акцент4 5 3" xfId="930"/>
    <cellStyle name="40% - Акцент4 5 4" xfId="931"/>
    <cellStyle name="40% - Акцент4 5 5" xfId="932"/>
    <cellStyle name="40% - Акцент4 5_46EE.2011(v1.0)" xfId="933"/>
    <cellStyle name="40% - Акцент4 6" xfId="934"/>
    <cellStyle name="40% - Акцент4 6 2" xfId="935"/>
    <cellStyle name="40% - Акцент4 6 2 2" xfId="936"/>
    <cellStyle name="40% - Акцент4 6 2 3" xfId="937"/>
    <cellStyle name="40% - Акцент4 6 2 4" xfId="938"/>
    <cellStyle name="40% - Акцент4 6 3" xfId="939"/>
    <cellStyle name="40% - Акцент4 6 4" xfId="940"/>
    <cellStyle name="40% - Акцент4 6 5" xfId="941"/>
    <cellStyle name="40% - Акцент4 6_46EE.2011(v1.0)" xfId="942"/>
    <cellStyle name="40% - Акцент4 7" xfId="943"/>
    <cellStyle name="40% - Акцент4 7 2" xfId="944"/>
    <cellStyle name="40% - Акцент4 7 2 2" xfId="945"/>
    <cellStyle name="40% - Акцент4 7 2 3" xfId="946"/>
    <cellStyle name="40% - Акцент4 7 2 4" xfId="947"/>
    <cellStyle name="40% - Акцент4 7 3" xfId="948"/>
    <cellStyle name="40% - Акцент4 7 4" xfId="949"/>
    <cellStyle name="40% - Акцент4 7 5" xfId="950"/>
    <cellStyle name="40% - Акцент4 7_46EE.2011(v1.0)" xfId="951"/>
    <cellStyle name="40% - Акцент4 8" xfId="952"/>
    <cellStyle name="40% - Акцент4 8 2" xfId="953"/>
    <cellStyle name="40% - Акцент4 8 2 2" xfId="954"/>
    <cellStyle name="40% - Акцент4 8 2 3" xfId="955"/>
    <cellStyle name="40% - Акцент4 8 2 4" xfId="956"/>
    <cellStyle name="40% - Акцент4 8 3" xfId="957"/>
    <cellStyle name="40% - Акцент4 8 4" xfId="958"/>
    <cellStyle name="40% - Акцент4 8 5" xfId="959"/>
    <cellStyle name="40% - Акцент4 8_46EE.2011(v1.0)" xfId="960"/>
    <cellStyle name="40% - Акцент4 9" xfId="961"/>
    <cellStyle name="40% - Акцент4 9 2" xfId="962"/>
    <cellStyle name="40% - Акцент4 9 2 2" xfId="963"/>
    <cellStyle name="40% - Акцент4 9 2 3" xfId="964"/>
    <cellStyle name="40% - Акцент4 9 2 4" xfId="965"/>
    <cellStyle name="40% - Акцент4 9 3" xfId="966"/>
    <cellStyle name="40% - Акцент4 9 4" xfId="967"/>
    <cellStyle name="40% - Акцент4 9 5" xfId="968"/>
    <cellStyle name="40% - Акцент4 9_46EE.2011(v1.0)" xfId="969"/>
    <cellStyle name="40% - Акцент5 10" xfId="970"/>
    <cellStyle name="40% - Акцент5 11" xfId="971"/>
    <cellStyle name="40% - Акцент5 12" xfId="972"/>
    <cellStyle name="40% - Акцент5 2" xfId="973"/>
    <cellStyle name="40% - Акцент5 2 2" xfId="974"/>
    <cellStyle name="40% - Акцент5 2 3" xfId="975"/>
    <cellStyle name="40% - Акцент5 2 3 2" xfId="976"/>
    <cellStyle name="40% - Акцент5 2 4" xfId="977"/>
    <cellStyle name="40% - Акцент5 2_08" xfId="978"/>
    <cellStyle name="40% - Акцент5 3" xfId="979"/>
    <cellStyle name="40% - Акцент5 3 2" xfId="980"/>
    <cellStyle name="40% - Акцент5 3_46EE.2011(v1.0)" xfId="981"/>
    <cellStyle name="40% - Акцент5 4" xfId="982"/>
    <cellStyle name="40% - Акцент5 4 2" xfId="983"/>
    <cellStyle name="40% - Акцент5 4_46EE.2011(v1.0)" xfId="984"/>
    <cellStyle name="40% - Акцент5 5" xfId="985"/>
    <cellStyle name="40% - Акцент5 5 2" xfId="986"/>
    <cellStyle name="40% - Акцент5 5_46EE.2011(v1.0)" xfId="987"/>
    <cellStyle name="40% - Акцент5 6" xfId="988"/>
    <cellStyle name="40% - Акцент5 6 2" xfId="989"/>
    <cellStyle name="40% - Акцент5 6_46EE.2011(v1.0)" xfId="990"/>
    <cellStyle name="40% - Акцент5 7" xfId="991"/>
    <cellStyle name="40% - Акцент5 7 2" xfId="992"/>
    <cellStyle name="40% - Акцент5 7_46EE.2011(v1.0)" xfId="993"/>
    <cellStyle name="40% - Акцент5 8" xfId="994"/>
    <cellStyle name="40% - Акцент5 8 2" xfId="995"/>
    <cellStyle name="40% - Акцент5 8_46EE.2011(v1.0)" xfId="996"/>
    <cellStyle name="40% - Акцент5 9" xfId="997"/>
    <cellStyle name="40% - Акцент5 9 2" xfId="998"/>
    <cellStyle name="40% - Акцент5 9_46EE.2011(v1.0)" xfId="999"/>
    <cellStyle name="40% - Акцент6 10" xfId="1000"/>
    <cellStyle name="40% - Акцент6 10 2" xfId="1001"/>
    <cellStyle name="40% - Акцент6 10 2 2" xfId="1002"/>
    <cellStyle name="40% - Акцент6 10 3" xfId="1003"/>
    <cellStyle name="40% - Акцент6 10 4" xfId="1004"/>
    <cellStyle name="40% - Акцент6 10 5" xfId="1005"/>
    <cellStyle name="40% - Акцент6 11" xfId="1006"/>
    <cellStyle name="40% - Акцент6 12" xfId="1007"/>
    <cellStyle name="40% - Акцент6 2" xfId="1008"/>
    <cellStyle name="40% - Акцент6 2 2" xfId="1009"/>
    <cellStyle name="40% - Акцент6 2 2 2" xfId="1010"/>
    <cellStyle name="40% - Акцент6 2 2 2 2" xfId="1011"/>
    <cellStyle name="40% - Акцент6 2 2 3" xfId="1012"/>
    <cellStyle name="40% - Акцент6 2 2 4" xfId="1013"/>
    <cellStyle name="40% - Акцент6 2 2 5" xfId="1014"/>
    <cellStyle name="40% - Акцент6 2 3" xfId="1015"/>
    <cellStyle name="40% - Акцент6 2 3 2" xfId="1016"/>
    <cellStyle name="40% - Акцент6 2 4" xfId="1017"/>
    <cellStyle name="40% - Акцент6 2 4 2" xfId="1018"/>
    <cellStyle name="40% - Акцент6 2 5" xfId="1019"/>
    <cellStyle name="40% - Акцент6 2 6" xfId="1020"/>
    <cellStyle name="40% - Акцент6 2 7" xfId="1021"/>
    <cellStyle name="40% - Акцент6 2 8" xfId="1022"/>
    <cellStyle name="40% - Акцент6 2_08" xfId="1023"/>
    <cellStyle name="40% - Акцент6 3" xfId="1024"/>
    <cellStyle name="40% - Акцент6 3 2" xfId="1025"/>
    <cellStyle name="40% - Акцент6 3 2 2" xfId="1026"/>
    <cellStyle name="40% - Акцент6 3 2 2 2" xfId="1027"/>
    <cellStyle name="40% - Акцент6 3 2 3" xfId="1028"/>
    <cellStyle name="40% - Акцент6 3 2 4" xfId="1029"/>
    <cellStyle name="40% - Акцент6 3 2 5" xfId="1030"/>
    <cellStyle name="40% - Акцент6 3 3" xfId="1031"/>
    <cellStyle name="40% - Акцент6 3 3 2" xfId="1032"/>
    <cellStyle name="40% - Акцент6 3 4" xfId="1033"/>
    <cellStyle name="40% - Акцент6 3 5" xfId="1034"/>
    <cellStyle name="40% - Акцент6 3 6" xfId="1035"/>
    <cellStyle name="40% - Акцент6 3_46EE.2011(v1.0)" xfId="1036"/>
    <cellStyle name="40% - Акцент6 4" xfId="1037"/>
    <cellStyle name="40% - Акцент6 4 2" xfId="1038"/>
    <cellStyle name="40% - Акцент6 4 2 2" xfId="1039"/>
    <cellStyle name="40% - Акцент6 4 2 2 2" xfId="1040"/>
    <cellStyle name="40% - Акцент6 4 2 3" xfId="1041"/>
    <cellStyle name="40% - Акцент6 4 2 4" xfId="1042"/>
    <cellStyle name="40% - Акцент6 4 2 5" xfId="1043"/>
    <cellStyle name="40% - Акцент6 4 3" xfId="1044"/>
    <cellStyle name="40% - Акцент6 4 3 2" xfId="1045"/>
    <cellStyle name="40% - Акцент6 4 4" xfId="1046"/>
    <cellStyle name="40% - Акцент6 4 5" xfId="1047"/>
    <cellStyle name="40% - Акцент6 4 6" xfId="1048"/>
    <cellStyle name="40% - Акцент6 4_46EE.2011(v1.0)" xfId="1049"/>
    <cellStyle name="40% - Акцент6 5" xfId="1050"/>
    <cellStyle name="40% - Акцент6 5 2" xfId="1051"/>
    <cellStyle name="40% - Акцент6 5 2 2" xfId="1052"/>
    <cellStyle name="40% - Акцент6 5 2 2 2" xfId="1053"/>
    <cellStyle name="40% - Акцент6 5 2 3" xfId="1054"/>
    <cellStyle name="40% - Акцент6 5 2 4" xfId="1055"/>
    <cellStyle name="40% - Акцент6 5 2 5" xfId="1056"/>
    <cellStyle name="40% - Акцент6 5 3" xfId="1057"/>
    <cellStyle name="40% - Акцент6 5 3 2" xfId="1058"/>
    <cellStyle name="40% - Акцент6 5 4" xfId="1059"/>
    <cellStyle name="40% - Акцент6 5 5" xfId="1060"/>
    <cellStyle name="40% - Акцент6 5 6" xfId="1061"/>
    <cellStyle name="40% - Акцент6 5_46EE.2011(v1.0)" xfId="1062"/>
    <cellStyle name="40% - Акцент6 6" xfId="1063"/>
    <cellStyle name="40% - Акцент6 6 2" xfId="1064"/>
    <cellStyle name="40% - Акцент6 6 2 2" xfId="1065"/>
    <cellStyle name="40% - Акцент6 6 2 2 2" xfId="1066"/>
    <cellStyle name="40% - Акцент6 6 2 3" xfId="1067"/>
    <cellStyle name="40% - Акцент6 6 2 4" xfId="1068"/>
    <cellStyle name="40% - Акцент6 6 2 5" xfId="1069"/>
    <cellStyle name="40% - Акцент6 6 3" xfId="1070"/>
    <cellStyle name="40% - Акцент6 6 3 2" xfId="1071"/>
    <cellStyle name="40% - Акцент6 6 4" xfId="1072"/>
    <cellStyle name="40% - Акцент6 6 5" xfId="1073"/>
    <cellStyle name="40% - Акцент6 6 6" xfId="1074"/>
    <cellStyle name="40% - Акцент6 6_46EE.2011(v1.0)" xfId="1075"/>
    <cellStyle name="40% - Акцент6 7" xfId="1076"/>
    <cellStyle name="40% - Акцент6 7 2" xfId="1077"/>
    <cellStyle name="40% - Акцент6 7 2 2" xfId="1078"/>
    <cellStyle name="40% - Акцент6 7 2 2 2" xfId="1079"/>
    <cellStyle name="40% - Акцент6 7 2 3" xfId="1080"/>
    <cellStyle name="40% - Акцент6 7 2 4" xfId="1081"/>
    <cellStyle name="40% - Акцент6 7 2 5" xfId="1082"/>
    <cellStyle name="40% - Акцент6 7 3" xfId="1083"/>
    <cellStyle name="40% - Акцент6 7 3 2" xfId="1084"/>
    <cellStyle name="40% - Акцент6 7 4" xfId="1085"/>
    <cellStyle name="40% - Акцент6 7 5" xfId="1086"/>
    <cellStyle name="40% - Акцент6 7 6" xfId="1087"/>
    <cellStyle name="40% - Акцент6 7_46EE.2011(v1.0)" xfId="1088"/>
    <cellStyle name="40% - Акцент6 8" xfId="1089"/>
    <cellStyle name="40% - Акцент6 8 2" xfId="1090"/>
    <cellStyle name="40% - Акцент6 8 2 2" xfId="1091"/>
    <cellStyle name="40% - Акцент6 8 2 2 2" xfId="1092"/>
    <cellStyle name="40% - Акцент6 8 2 3" xfId="1093"/>
    <cellStyle name="40% - Акцент6 8 2 4" xfId="1094"/>
    <cellStyle name="40% - Акцент6 8 2 5" xfId="1095"/>
    <cellStyle name="40% - Акцент6 8 3" xfId="1096"/>
    <cellStyle name="40% - Акцент6 8 3 2" xfId="1097"/>
    <cellStyle name="40% - Акцент6 8 4" xfId="1098"/>
    <cellStyle name="40% - Акцент6 8 5" xfId="1099"/>
    <cellStyle name="40% - Акцент6 8 6" xfId="1100"/>
    <cellStyle name="40% - Акцент6 8_46EE.2011(v1.0)" xfId="1101"/>
    <cellStyle name="40% - Акцент6 9" xfId="1102"/>
    <cellStyle name="40% - Акцент6 9 2" xfId="1103"/>
    <cellStyle name="40% - Акцент6 9 2 2" xfId="1104"/>
    <cellStyle name="40% - Акцент6 9 2 2 2" xfId="1105"/>
    <cellStyle name="40% - Акцент6 9 2 3" xfId="1106"/>
    <cellStyle name="40% - Акцент6 9 2 4" xfId="1107"/>
    <cellStyle name="40% - Акцент6 9 2 5" xfId="1108"/>
    <cellStyle name="40% - Акцент6 9 3" xfId="1109"/>
    <cellStyle name="40% - Акцент6 9 3 2" xfId="1110"/>
    <cellStyle name="40% - Акцент6 9 4" xfId="1111"/>
    <cellStyle name="40% - Акцент6 9 5" xfId="1112"/>
    <cellStyle name="40% - Акцент6 9 6" xfId="1113"/>
    <cellStyle name="40% - Акцент6 9_46EE.2011(v1.0)" xfId="1114"/>
    <cellStyle name="60% - Accent1" xfId="1115"/>
    <cellStyle name="60% - Accent1 2" xfId="1116"/>
    <cellStyle name="60% - Accent1 3" xfId="1117"/>
    <cellStyle name="60% - Accent2" xfId="1118"/>
    <cellStyle name="60% - Accent3" xfId="1119"/>
    <cellStyle name="60% - Accent4" xfId="1120"/>
    <cellStyle name="60% - Accent5" xfId="1121"/>
    <cellStyle name="60% - Accent6" xfId="1122"/>
    <cellStyle name="60% - Акцент1 10" xfId="1123"/>
    <cellStyle name="60% - Акцент1 10 2" xfId="1124"/>
    <cellStyle name="60% - Акцент1 10 3" xfId="1125"/>
    <cellStyle name="60% - Акцент1 11" xfId="1126"/>
    <cellStyle name="60% - Акцент1 12" xfId="1127"/>
    <cellStyle name="60% - Акцент1 2" xfId="1128"/>
    <cellStyle name="60% - Акцент1 2 2" xfId="1129"/>
    <cellStyle name="60% - Акцент1 2 2 2" xfId="1130"/>
    <cellStyle name="60% - Акцент1 2 2 3" xfId="1131"/>
    <cellStyle name="60% - Акцент1 2 3" xfId="1132"/>
    <cellStyle name="60% - Акцент1 2 4" xfId="1133"/>
    <cellStyle name="60% - Акцент1 2 4 2" xfId="1134"/>
    <cellStyle name="60% - Акцент1 2 5" xfId="1135"/>
    <cellStyle name="60% - Акцент1 2 6" xfId="1136"/>
    <cellStyle name="60% - Акцент1 2_08" xfId="1137"/>
    <cellStyle name="60% - Акцент1 3" xfId="1138"/>
    <cellStyle name="60% - Акцент1 3 2" xfId="1139"/>
    <cellStyle name="60% - Акцент1 3 2 2" xfId="1140"/>
    <cellStyle name="60% - Акцент1 3 2 3" xfId="1141"/>
    <cellStyle name="60% - Акцент1 3 3" xfId="1142"/>
    <cellStyle name="60% - Акцент1 3 4" xfId="1143"/>
    <cellStyle name="60% - Акцент1 4" xfId="1144"/>
    <cellStyle name="60% - Акцент1 4 2" xfId="1145"/>
    <cellStyle name="60% - Акцент1 4 2 2" xfId="1146"/>
    <cellStyle name="60% - Акцент1 4 2 3" xfId="1147"/>
    <cellStyle name="60% - Акцент1 4 3" xfId="1148"/>
    <cellStyle name="60% - Акцент1 4 4" xfId="1149"/>
    <cellStyle name="60% - Акцент1 5" xfId="1150"/>
    <cellStyle name="60% - Акцент1 5 2" xfId="1151"/>
    <cellStyle name="60% - Акцент1 5 2 2" xfId="1152"/>
    <cellStyle name="60% - Акцент1 5 2 3" xfId="1153"/>
    <cellStyle name="60% - Акцент1 5 3" xfId="1154"/>
    <cellStyle name="60% - Акцент1 5 4" xfId="1155"/>
    <cellStyle name="60% - Акцент1 6" xfId="1156"/>
    <cellStyle name="60% - Акцент1 6 2" xfId="1157"/>
    <cellStyle name="60% - Акцент1 6 2 2" xfId="1158"/>
    <cellStyle name="60% - Акцент1 6 2 3" xfId="1159"/>
    <cellStyle name="60% - Акцент1 6 3" xfId="1160"/>
    <cellStyle name="60% - Акцент1 6 4" xfId="1161"/>
    <cellStyle name="60% - Акцент1 7" xfId="1162"/>
    <cellStyle name="60% - Акцент1 7 2" xfId="1163"/>
    <cellStyle name="60% - Акцент1 7 2 2" xfId="1164"/>
    <cellStyle name="60% - Акцент1 7 2 3" xfId="1165"/>
    <cellStyle name="60% - Акцент1 7 3" xfId="1166"/>
    <cellStyle name="60% - Акцент1 7 4" xfId="1167"/>
    <cellStyle name="60% - Акцент1 8" xfId="1168"/>
    <cellStyle name="60% - Акцент1 8 2" xfId="1169"/>
    <cellStyle name="60% - Акцент1 8 2 2" xfId="1170"/>
    <cellStyle name="60% - Акцент1 8 2 3" xfId="1171"/>
    <cellStyle name="60% - Акцент1 8 3" xfId="1172"/>
    <cellStyle name="60% - Акцент1 8 4" xfId="1173"/>
    <cellStyle name="60% - Акцент1 9" xfId="1174"/>
    <cellStyle name="60% - Акцент1 9 2" xfId="1175"/>
    <cellStyle name="60% - Акцент1 9 2 2" xfId="1176"/>
    <cellStyle name="60% - Акцент1 9 2 3" xfId="1177"/>
    <cellStyle name="60% - Акцент1 9 3" xfId="1178"/>
    <cellStyle name="60% - Акцент1 9 4" xfId="1179"/>
    <cellStyle name="60% - Акцент2 10" xfId="1180"/>
    <cellStyle name="60% - Акцент2 11" xfId="1181"/>
    <cellStyle name="60% - Акцент2 12" xfId="1182"/>
    <cellStyle name="60% - Акцент2 2" xfId="1183"/>
    <cellStyle name="60% - Акцент2 2 2" xfId="1184"/>
    <cellStyle name="60% - Акцент2 2 3" xfId="1185"/>
    <cellStyle name="60% - Акцент2 2 3 2" xfId="1186"/>
    <cellStyle name="60% - Акцент2 2 4" xfId="1187"/>
    <cellStyle name="60% - Акцент2 2_08" xfId="1188"/>
    <cellStyle name="60% - Акцент2 3" xfId="1189"/>
    <cellStyle name="60% - Акцент2 3 2" xfId="1190"/>
    <cellStyle name="60% - Акцент2 4" xfId="1191"/>
    <cellStyle name="60% - Акцент2 4 2" xfId="1192"/>
    <cellStyle name="60% - Акцент2 5" xfId="1193"/>
    <cellStyle name="60% - Акцент2 5 2" xfId="1194"/>
    <cellStyle name="60% - Акцент2 6" xfId="1195"/>
    <cellStyle name="60% - Акцент2 6 2" xfId="1196"/>
    <cellStyle name="60% - Акцент2 7" xfId="1197"/>
    <cellStyle name="60% - Акцент2 7 2" xfId="1198"/>
    <cellStyle name="60% - Акцент2 8" xfId="1199"/>
    <cellStyle name="60% - Акцент2 8 2" xfId="1200"/>
    <cellStyle name="60% - Акцент2 9" xfId="1201"/>
    <cellStyle name="60% - Акцент2 9 2" xfId="1202"/>
    <cellStyle name="60% - Акцент3 10" xfId="1203"/>
    <cellStyle name="60% - Акцент3 11" xfId="1204"/>
    <cellStyle name="60% - Акцент3 12" xfId="1205"/>
    <cellStyle name="60% - Акцент3 2" xfId="1206"/>
    <cellStyle name="60% - Акцент3 2 2" xfId="1207"/>
    <cellStyle name="60% - Акцент3 2 3" xfId="1208"/>
    <cellStyle name="60% - Акцент3 2 3 2" xfId="1209"/>
    <cellStyle name="60% - Акцент3 2 4" xfId="1210"/>
    <cellStyle name="60% - Акцент3 2_08" xfId="1211"/>
    <cellStyle name="60% - Акцент3 3" xfId="1212"/>
    <cellStyle name="60% - Акцент3 3 2" xfId="1213"/>
    <cellStyle name="60% - Акцент3 4" xfId="1214"/>
    <cellStyle name="60% - Акцент3 4 2" xfId="1215"/>
    <cellStyle name="60% - Акцент3 5" xfId="1216"/>
    <cellStyle name="60% - Акцент3 5 2" xfId="1217"/>
    <cellStyle name="60% - Акцент3 6" xfId="1218"/>
    <cellStyle name="60% - Акцент3 6 2" xfId="1219"/>
    <cellStyle name="60% - Акцент3 7" xfId="1220"/>
    <cellStyle name="60% - Акцент3 7 2" xfId="1221"/>
    <cellStyle name="60% - Акцент3 8" xfId="1222"/>
    <cellStyle name="60% - Акцент3 8 2" xfId="1223"/>
    <cellStyle name="60% - Акцент3 9" xfId="1224"/>
    <cellStyle name="60% - Акцент3 9 2" xfId="1225"/>
    <cellStyle name="60% - Акцент4 10" xfId="1226"/>
    <cellStyle name="60% - Акцент4 11" xfId="1227"/>
    <cellStyle name="60% - Акцент4 12" xfId="1228"/>
    <cellStyle name="60% - Акцент4 2" xfId="1229"/>
    <cellStyle name="60% - Акцент4 2 2" xfId="1230"/>
    <cellStyle name="60% - Акцент4 2 3" xfId="1231"/>
    <cellStyle name="60% - Акцент4 2 3 2" xfId="1232"/>
    <cellStyle name="60% - Акцент4 2 4" xfId="1233"/>
    <cellStyle name="60% - Акцент4 2_08" xfId="1234"/>
    <cellStyle name="60% - Акцент4 3" xfId="1235"/>
    <cellStyle name="60% - Акцент4 3 2" xfId="1236"/>
    <cellStyle name="60% - Акцент4 4" xfId="1237"/>
    <cellStyle name="60% - Акцент4 4 2" xfId="1238"/>
    <cellStyle name="60% - Акцент4 5" xfId="1239"/>
    <cellStyle name="60% - Акцент4 5 2" xfId="1240"/>
    <cellStyle name="60% - Акцент4 6" xfId="1241"/>
    <cellStyle name="60% - Акцент4 6 2" xfId="1242"/>
    <cellStyle name="60% - Акцент4 7" xfId="1243"/>
    <cellStyle name="60% - Акцент4 7 2" xfId="1244"/>
    <cellStyle name="60% - Акцент4 8" xfId="1245"/>
    <cellStyle name="60% - Акцент4 8 2" xfId="1246"/>
    <cellStyle name="60% - Акцент4 9" xfId="1247"/>
    <cellStyle name="60% - Акцент4 9 2" xfId="1248"/>
    <cellStyle name="60% - Акцент5 10" xfId="1249"/>
    <cellStyle name="60% - Акцент5 11" xfId="1250"/>
    <cellStyle name="60% - Акцент5 12" xfId="1251"/>
    <cellStyle name="60% - Акцент5 2" xfId="1252"/>
    <cellStyle name="60% - Акцент5 2 2" xfId="1253"/>
    <cellStyle name="60% - Акцент5 2 3" xfId="1254"/>
    <cellStyle name="60% - Акцент5 2 3 2" xfId="1255"/>
    <cellStyle name="60% - Акцент5 2 4" xfId="1256"/>
    <cellStyle name="60% - Акцент5 2_08" xfId="1257"/>
    <cellStyle name="60% - Акцент5 3" xfId="1258"/>
    <cellStyle name="60% - Акцент5 3 2" xfId="1259"/>
    <cellStyle name="60% - Акцент5 4" xfId="1260"/>
    <cellStyle name="60% - Акцент5 4 2" xfId="1261"/>
    <cellStyle name="60% - Акцент5 5" xfId="1262"/>
    <cellStyle name="60% - Акцент5 5 2" xfId="1263"/>
    <cellStyle name="60% - Акцент5 6" xfId="1264"/>
    <cellStyle name="60% - Акцент5 6 2" xfId="1265"/>
    <cellStyle name="60% - Акцент5 7" xfId="1266"/>
    <cellStyle name="60% - Акцент5 7 2" xfId="1267"/>
    <cellStyle name="60% - Акцент5 8" xfId="1268"/>
    <cellStyle name="60% - Акцент5 8 2" xfId="1269"/>
    <cellStyle name="60% - Акцент5 9" xfId="1270"/>
    <cellStyle name="60% - Акцент5 9 2" xfId="1271"/>
    <cellStyle name="60% - Акцент6 10" xfId="1272"/>
    <cellStyle name="60% - Акцент6 11" xfId="1273"/>
    <cellStyle name="60% - Акцент6 12" xfId="1274"/>
    <cellStyle name="60% - Акцент6 2" xfId="1275"/>
    <cellStyle name="60% - Акцент6 2 2" xfId="1276"/>
    <cellStyle name="60% - Акцент6 2 3" xfId="1277"/>
    <cellStyle name="60% - Акцент6 2 3 2" xfId="1278"/>
    <cellStyle name="60% - Акцент6 2 4" xfId="1279"/>
    <cellStyle name="60% - Акцент6 2_08" xfId="1280"/>
    <cellStyle name="60% - Акцент6 3" xfId="1281"/>
    <cellStyle name="60% - Акцент6 3 2" xfId="1282"/>
    <cellStyle name="60% - Акцент6 4" xfId="1283"/>
    <cellStyle name="60% - Акцент6 4 2" xfId="1284"/>
    <cellStyle name="60% - Акцент6 5" xfId="1285"/>
    <cellStyle name="60% - Акцент6 5 2" xfId="1286"/>
    <cellStyle name="60% - Акцент6 6" xfId="1287"/>
    <cellStyle name="60% - Акцент6 6 2" xfId="1288"/>
    <cellStyle name="60% - Акцент6 7" xfId="1289"/>
    <cellStyle name="60% - Акцент6 7 2" xfId="1290"/>
    <cellStyle name="60% - Акцент6 8" xfId="1291"/>
    <cellStyle name="60% - Акцент6 8 2" xfId="1292"/>
    <cellStyle name="60% - Акцент6 9" xfId="1293"/>
    <cellStyle name="60% - Акцент6 9 2" xfId="1294"/>
    <cellStyle name="Accent1" xfId="1295"/>
    <cellStyle name="Accent2" xfId="1296"/>
    <cellStyle name="Accent3" xfId="1297"/>
    <cellStyle name="Accent3 2" xfId="1298"/>
    <cellStyle name="Accent3 3" xfId="1299"/>
    <cellStyle name="Accent4" xfId="1300"/>
    <cellStyle name="Accent5" xfId="1301"/>
    <cellStyle name="Accent6" xfId="1302"/>
    <cellStyle name="Ăčďĺđńńűëęŕ" xfId="1303"/>
    <cellStyle name="Ăčďĺđńńűëęŕ 2" xfId="1304"/>
    <cellStyle name="Áĺççŕůčňíűé" xfId="1305"/>
    <cellStyle name="Äĺíĺćíűé [0]_(ňŕá 3č)" xfId="1306"/>
    <cellStyle name="Äĺíĺćíűé_(ňŕá 3č)" xfId="1307"/>
    <cellStyle name="Bad" xfId="1308"/>
    <cellStyle name="Calculation" xfId="1309"/>
    <cellStyle name="Calculation 2" xfId="1310"/>
    <cellStyle name="Calculation 2 2" xfId="1311"/>
    <cellStyle name="Calculation 3" xfId="1312"/>
    <cellStyle name="Calculation 3 2" xfId="1313"/>
    <cellStyle name="Calculation 4" xfId="1314"/>
    <cellStyle name="Calculation 5" xfId="1315"/>
    <cellStyle name="Calculation 6" xfId="1316"/>
    <cellStyle name="Check Cell" xfId="1317"/>
    <cellStyle name="Comma [0]_irl tel sep5" xfId="1318"/>
    <cellStyle name="Comma_irl tel sep5" xfId="1319"/>
    <cellStyle name="Comma0" xfId="1320"/>
    <cellStyle name="Comma0 2" xfId="1321"/>
    <cellStyle name="Çŕůčňíűé" xfId="1322"/>
    <cellStyle name="Çŕůčňíűé 2" xfId="1323"/>
    <cellStyle name="Çŕůčňíűé 3" xfId="1324"/>
    <cellStyle name="Çŕůčňíűé 3 2" xfId="1325"/>
    <cellStyle name="Çŕůčňíűé 4" xfId="1326"/>
    <cellStyle name="Currency [0]" xfId="1327"/>
    <cellStyle name="Currency [0] 2" xfId="1328"/>
    <cellStyle name="Currency [0] 2 2" xfId="1329"/>
    <cellStyle name="Currency [0] 2 2 2" xfId="1330"/>
    <cellStyle name="Currency [0] 2 3" xfId="1331"/>
    <cellStyle name="Currency [0] 2 3 2" xfId="1332"/>
    <cellStyle name="Currency [0] 2 4" xfId="1333"/>
    <cellStyle name="Currency [0] 2 4 2" xfId="1334"/>
    <cellStyle name="Currency [0] 2 5" xfId="1335"/>
    <cellStyle name="Currency [0] 2 5 2" xfId="1336"/>
    <cellStyle name="Currency [0] 2 6" xfId="1337"/>
    <cellStyle name="Currency [0] 2 6 2" xfId="1338"/>
    <cellStyle name="Currency [0] 2 7" xfId="1339"/>
    <cellStyle name="Currency [0] 2 7 2" xfId="1340"/>
    <cellStyle name="Currency [0] 2 8" xfId="1341"/>
    <cellStyle name="Currency [0] 2 8 2" xfId="1342"/>
    <cellStyle name="Currency [0] 2 9" xfId="1343"/>
    <cellStyle name="Currency [0] 3" xfId="1344"/>
    <cellStyle name="Currency [0] 3 2" xfId="1345"/>
    <cellStyle name="Currency [0] 3 2 2" xfId="1346"/>
    <cellStyle name="Currency [0] 3 3" xfId="1347"/>
    <cellStyle name="Currency [0] 3 3 2" xfId="1348"/>
    <cellStyle name="Currency [0] 3 4" xfId="1349"/>
    <cellStyle name="Currency [0] 3 4 2" xfId="1350"/>
    <cellStyle name="Currency [0] 3 5" xfId="1351"/>
    <cellStyle name="Currency [0] 3 5 2" xfId="1352"/>
    <cellStyle name="Currency [0] 3 6" xfId="1353"/>
    <cellStyle name="Currency [0] 3 6 2" xfId="1354"/>
    <cellStyle name="Currency [0] 3 7" xfId="1355"/>
    <cellStyle name="Currency [0] 3 7 2" xfId="1356"/>
    <cellStyle name="Currency [0] 3 8" xfId="1357"/>
    <cellStyle name="Currency [0] 3 8 2" xfId="1358"/>
    <cellStyle name="Currency [0] 3 9" xfId="1359"/>
    <cellStyle name="Currency [0] 4" xfId="1360"/>
    <cellStyle name="Currency [0] 4 2" xfId="1361"/>
    <cellStyle name="Currency [0] 4 2 2" xfId="1362"/>
    <cellStyle name="Currency [0] 4 3" xfId="1363"/>
    <cellStyle name="Currency [0] 4 3 2" xfId="1364"/>
    <cellStyle name="Currency [0] 4 4" xfId="1365"/>
    <cellStyle name="Currency [0] 4 4 2" xfId="1366"/>
    <cellStyle name="Currency [0] 4 5" xfId="1367"/>
    <cellStyle name="Currency [0] 4 5 2" xfId="1368"/>
    <cellStyle name="Currency [0] 4 6" xfId="1369"/>
    <cellStyle name="Currency [0] 4 6 2" xfId="1370"/>
    <cellStyle name="Currency [0] 4 7" xfId="1371"/>
    <cellStyle name="Currency [0] 4 7 2" xfId="1372"/>
    <cellStyle name="Currency [0] 4 8" xfId="1373"/>
    <cellStyle name="Currency [0] 4 8 2" xfId="1374"/>
    <cellStyle name="Currency [0] 4 9" xfId="1375"/>
    <cellStyle name="Currency [0] 5" xfId="1376"/>
    <cellStyle name="Currency [0] 5 2" xfId="1377"/>
    <cellStyle name="Currency [0] 5 2 2" xfId="1378"/>
    <cellStyle name="Currency [0] 5 3" xfId="1379"/>
    <cellStyle name="Currency [0] 5 3 2" xfId="1380"/>
    <cellStyle name="Currency [0] 5 4" xfId="1381"/>
    <cellStyle name="Currency [0] 5 4 2" xfId="1382"/>
    <cellStyle name="Currency [0] 5 5" xfId="1383"/>
    <cellStyle name="Currency [0] 5 5 2" xfId="1384"/>
    <cellStyle name="Currency [0] 5 6" xfId="1385"/>
    <cellStyle name="Currency [0] 5 6 2" xfId="1386"/>
    <cellStyle name="Currency [0] 5 7" xfId="1387"/>
    <cellStyle name="Currency [0] 5 7 2" xfId="1388"/>
    <cellStyle name="Currency [0] 5 8" xfId="1389"/>
    <cellStyle name="Currency [0] 5 8 2" xfId="1390"/>
    <cellStyle name="Currency [0] 5 9" xfId="1391"/>
    <cellStyle name="Currency [0] 6" xfId="1392"/>
    <cellStyle name="Currency [0] 6 2" xfId="1393"/>
    <cellStyle name="Currency [0] 6 2 2" xfId="1394"/>
    <cellStyle name="Currency [0] 6 3" xfId="1395"/>
    <cellStyle name="Currency [0] 7" xfId="1396"/>
    <cellStyle name="Currency [0] 7 2" xfId="1397"/>
    <cellStyle name="Currency [0] 7 2 2" xfId="1398"/>
    <cellStyle name="Currency [0] 7 3" xfId="1399"/>
    <cellStyle name="Currency [0] 8" xfId="1400"/>
    <cellStyle name="Currency [0] 8 2" xfId="1401"/>
    <cellStyle name="Currency [0] 8 2 2" xfId="1402"/>
    <cellStyle name="Currency [0] 8 3" xfId="1403"/>
    <cellStyle name="Currency [0] 9" xfId="1404"/>
    <cellStyle name="Currency_irl tel sep5" xfId="1405"/>
    <cellStyle name="Currency0" xfId="1406"/>
    <cellStyle name="Currency0 2" xfId="1407"/>
    <cellStyle name="Date" xfId="1408"/>
    <cellStyle name="Date 2" xfId="1409"/>
    <cellStyle name="Dates" xfId="1410"/>
    <cellStyle name="E-mail" xfId="1411"/>
    <cellStyle name="E-mail 2" xfId="1412"/>
    <cellStyle name="Euro" xfId="1413"/>
    <cellStyle name="Euro 2" xfId="1414"/>
    <cellStyle name="Excel Built-in Excel Built-in Excel Built-in Excel Built-in Excel Built-in Excel Built-in Excel Built-in Excel Built-in Excel Built-in Excel Built-in Excel Built-in Excel Built-in Excel Built-in Excel Built-in Обычный 12" xfId="1415"/>
    <cellStyle name="Excel Built-in Excel Built-in Excel Built-in Excel Built-in Excel Built-in Excel Built-in Excel Built-in Normal" xfId="1416"/>
    <cellStyle name="Excel Built-in Excel Built-in Normal" xfId="1417"/>
    <cellStyle name="Excel Built-in Normal" xfId="1418"/>
    <cellStyle name="Excel Built-in Normal 1" xfId="1419"/>
    <cellStyle name="Excel Built-in Normal 2" xfId="1"/>
    <cellStyle name="Excel Built-in Normal 2 2" xfId="1420"/>
    <cellStyle name="Excel Built-in Normal 2 2 2" xfId="1421"/>
    <cellStyle name="Excel Built-in Normal 2 3" xfId="1422"/>
    <cellStyle name="Excel Built-in Normal 3" xfId="1423"/>
    <cellStyle name="Excel Built-in Normal 4" xfId="1424"/>
    <cellStyle name="Excel_BuiltIn_Обычный 2 1" xfId="1425"/>
    <cellStyle name="Explanatory Text" xfId="1426"/>
    <cellStyle name="F2" xfId="1427"/>
    <cellStyle name="F3" xfId="1428"/>
    <cellStyle name="F4" xfId="1429"/>
    <cellStyle name="F5" xfId="1430"/>
    <cellStyle name="F6" xfId="1431"/>
    <cellStyle name="F7" xfId="1432"/>
    <cellStyle name="F8" xfId="1433"/>
    <cellStyle name="Fixed" xfId="1434"/>
    <cellStyle name="Fixed 2" xfId="1435"/>
    <cellStyle name="Good" xfId="1436"/>
    <cellStyle name="Heading" xfId="1437"/>
    <cellStyle name="Heading 1" xfId="1438"/>
    <cellStyle name="Heading 1 2" xfId="1439"/>
    <cellStyle name="Heading 1 2 2" xfId="1440"/>
    <cellStyle name="Heading 1 2_сверка" xfId="1441"/>
    <cellStyle name="Heading 1 3" xfId="1442"/>
    <cellStyle name="Heading 1 4" xfId="1443"/>
    <cellStyle name="Heading 1 4 2" xfId="1444"/>
    <cellStyle name="Heading 1 5" xfId="1445"/>
    <cellStyle name="Heading 1 6" xfId="1446"/>
    <cellStyle name="Heading 1_08" xfId="1447"/>
    <cellStyle name="Heading 2" xfId="1448"/>
    <cellStyle name="Heading 2 2" xfId="1449"/>
    <cellStyle name="Heading 2 2 2" xfId="1450"/>
    <cellStyle name="Heading 2 3" xfId="1451"/>
    <cellStyle name="Heading 3" xfId="1452"/>
    <cellStyle name="Heading 3 2" xfId="1453"/>
    <cellStyle name="Heading 4" xfId="1454"/>
    <cellStyle name="Heading 5" xfId="1455"/>
    <cellStyle name="Heading 6" xfId="1456"/>
    <cellStyle name="Heading 7" xfId="1457"/>
    <cellStyle name="Heading 8" xfId="1458"/>
    <cellStyle name="Heading1" xfId="1459"/>
    <cellStyle name="Heading1 1" xfId="1460"/>
    <cellStyle name="Heading1 1 2" xfId="1461"/>
    <cellStyle name="Heading1 1 2 2" xfId="1462"/>
    <cellStyle name="Heading1 1 2_сверка" xfId="1463"/>
    <cellStyle name="Heading1 1 3" xfId="1464"/>
    <cellStyle name="Heading1 1 3 2" xfId="1465"/>
    <cellStyle name="Heading1 1 4" xfId="1466"/>
    <cellStyle name="Heading1 1 5" xfId="1467"/>
    <cellStyle name="Heading1 1_08" xfId="1468"/>
    <cellStyle name="Heading1 2" xfId="1469"/>
    <cellStyle name="Heading1 2 2" xfId="1470"/>
    <cellStyle name="Heading1 3" xfId="1471"/>
    <cellStyle name="Heading1 3 2" xfId="1472"/>
    <cellStyle name="Heading1 4" xfId="1473"/>
    <cellStyle name="Heading1 5" xfId="1474"/>
    <cellStyle name="Heading2" xfId="1475"/>
    <cellStyle name="Heading2 2" xfId="1476"/>
    <cellStyle name="Îáű÷íűé__FES" xfId="1477"/>
    <cellStyle name="Îňęđűâŕâřŕ˙ń˙ ăčďĺđńńűëęŕ" xfId="1478"/>
    <cellStyle name="Îňęđűâŕâřŕ˙ń˙ ăčďĺđńńűëęŕ 2" xfId="1479"/>
    <cellStyle name="Input" xfId="1480"/>
    <cellStyle name="Input 2" xfId="1481"/>
    <cellStyle name="Input 2 2" xfId="1482"/>
    <cellStyle name="Input 3" xfId="1483"/>
    <cellStyle name="Input 3 2" xfId="1484"/>
    <cellStyle name="Input 4" xfId="1485"/>
    <cellStyle name="Input 5" xfId="1486"/>
    <cellStyle name="Input 6" xfId="1487"/>
    <cellStyle name="Inputs" xfId="1488"/>
    <cellStyle name="Inputs (const)" xfId="1489"/>
    <cellStyle name="Inputs (const) 2" xfId="1490"/>
    <cellStyle name="Inputs (const) 2 2" xfId="1491"/>
    <cellStyle name="Inputs (const) 3" xfId="1492"/>
    <cellStyle name="Inputs (const) 3 2" xfId="1493"/>
    <cellStyle name="Inputs (const) 4" xfId="1494"/>
    <cellStyle name="Inputs (const) 5" xfId="1495"/>
    <cellStyle name="Inputs (const) 6" xfId="1496"/>
    <cellStyle name="Inputs 2" xfId="1497"/>
    <cellStyle name="Inputs Co" xfId="1498"/>
    <cellStyle name="Inputs_46EE.2011(v1.0)" xfId="1499"/>
    <cellStyle name="Linked Cell" xfId="1500"/>
    <cellStyle name="Neutral" xfId="1501"/>
    <cellStyle name="normal" xfId="1502"/>
    <cellStyle name="Normal 2" xfId="1503"/>
    <cellStyle name="normal 3" xfId="1504"/>
    <cellStyle name="normal 4" xfId="1505"/>
    <cellStyle name="normal 5" xfId="1506"/>
    <cellStyle name="normal 6" xfId="1507"/>
    <cellStyle name="normal 7" xfId="1508"/>
    <cellStyle name="normal 8" xfId="1509"/>
    <cellStyle name="normal 9" xfId="1510"/>
    <cellStyle name="normal_1" xfId="1511"/>
    <cellStyle name="Normal1" xfId="1512"/>
    <cellStyle name="normбlnм_laroux" xfId="1513"/>
    <cellStyle name="Note" xfId="1514"/>
    <cellStyle name="Note 2" xfId="1515"/>
    <cellStyle name="Ôčíŕíńîâűé [0]_(ňŕá 3č)" xfId="1516"/>
    <cellStyle name="Ôčíŕíńîâűé_(ňŕá 3č)" xfId="1517"/>
    <cellStyle name="Output" xfId="1518"/>
    <cellStyle name="Output 2" xfId="1519"/>
    <cellStyle name="Output 2 2" xfId="1520"/>
    <cellStyle name="Output 3" xfId="1521"/>
    <cellStyle name="Output 3 2" xfId="1522"/>
    <cellStyle name="Output 4" xfId="1523"/>
    <cellStyle name="Output 5" xfId="1524"/>
    <cellStyle name="Output 6" xfId="1525"/>
    <cellStyle name="Price_Body" xfId="1526"/>
    <cellStyle name="Result" xfId="1527"/>
    <cellStyle name="Result 1" xfId="1528"/>
    <cellStyle name="Result 1 2" xfId="1529"/>
    <cellStyle name="Result 1 2 2" xfId="1530"/>
    <cellStyle name="Result 1 2_сверка" xfId="1531"/>
    <cellStyle name="Result 1 3" xfId="1532"/>
    <cellStyle name="Result 1 3 2" xfId="1533"/>
    <cellStyle name="Result 1 4" xfId="1534"/>
    <cellStyle name="Result 1 5" xfId="1535"/>
    <cellStyle name="Result 1_08" xfId="1536"/>
    <cellStyle name="Result 2" xfId="1537"/>
    <cellStyle name="Result 2 2" xfId="1538"/>
    <cellStyle name="Result 3" xfId="1539"/>
    <cellStyle name="Result 3 2" xfId="1540"/>
    <cellStyle name="Result 4" xfId="1541"/>
    <cellStyle name="Result 5" xfId="1542"/>
    <cellStyle name="Result2" xfId="1543"/>
    <cellStyle name="Result2 1" xfId="1544"/>
    <cellStyle name="Result2 1 2" xfId="1545"/>
    <cellStyle name="Result2 1 2 2" xfId="1546"/>
    <cellStyle name="Result2 1 2_сверка" xfId="1547"/>
    <cellStyle name="Result2 1 3" xfId="1548"/>
    <cellStyle name="Result2 1 3 2" xfId="1549"/>
    <cellStyle name="Result2 1 4" xfId="1550"/>
    <cellStyle name="Result2 1 5" xfId="1551"/>
    <cellStyle name="Result2 1_08" xfId="1552"/>
    <cellStyle name="Result2 2" xfId="1553"/>
    <cellStyle name="Result2 2 2" xfId="1554"/>
    <cellStyle name="Result2 3" xfId="1555"/>
    <cellStyle name="Result2 3 2" xfId="1556"/>
    <cellStyle name="Result2 4" xfId="1557"/>
    <cellStyle name="Result2 5" xfId="1558"/>
    <cellStyle name="S0" xfId="1559"/>
    <cellStyle name="S1" xfId="1560"/>
    <cellStyle name="S10" xfId="1561"/>
    <cellStyle name="S11" xfId="1562"/>
    <cellStyle name="S12" xfId="1563"/>
    <cellStyle name="S13" xfId="1564"/>
    <cellStyle name="S14" xfId="1565"/>
    <cellStyle name="S2" xfId="1566"/>
    <cellStyle name="S3" xfId="1567"/>
    <cellStyle name="S34" xfId="1568"/>
    <cellStyle name="S4" xfId="1569"/>
    <cellStyle name="S5" xfId="1570"/>
    <cellStyle name="S6" xfId="1571"/>
    <cellStyle name="S7" xfId="1572"/>
    <cellStyle name="S8" xfId="1573"/>
    <cellStyle name="S9" xfId="1574"/>
    <cellStyle name="SAPBEXaggData" xfId="1575"/>
    <cellStyle name="SAPBEXaggData 2" xfId="1576"/>
    <cellStyle name="SAPBEXaggDataEmph" xfId="1577"/>
    <cellStyle name="SAPBEXaggDataEmph 2" xfId="1578"/>
    <cellStyle name="SAPBEXaggItem" xfId="1579"/>
    <cellStyle name="SAPBEXaggItem 2" xfId="1580"/>
    <cellStyle name="SAPBEXaggItemX" xfId="1581"/>
    <cellStyle name="SAPBEXaggItemX 2" xfId="1582"/>
    <cellStyle name="SAPBEXchaText" xfId="1583"/>
    <cellStyle name="SAPBEXchaText 2" xfId="1584"/>
    <cellStyle name="SAPBEXchaText 2 2" xfId="1585"/>
    <cellStyle name="SAPBEXchaText 3" xfId="1586"/>
    <cellStyle name="SAPBEXchaText 3 2" xfId="1587"/>
    <cellStyle name="SAPBEXchaText 4" xfId="1588"/>
    <cellStyle name="SAPBEXchaText 5" xfId="1589"/>
    <cellStyle name="SAPBEXchaText 6" xfId="1590"/>
    <cellStyle name="SAPBEXexcBad7" xfId="1591"/>
    <cellStyle name="SAPBEXexcBad7 2" xfId="1592"/>
    <cellStyle name="SAPBEXexcBad8" xfId="1593"/>
    <cellStyle name="SAPBEXexcBad8 2" xfId="1594"/>
    <cellStyle name="SAPBEXexcBad9" xfId="1595"/>
    <cellStyle name="SAPBEXexcBad9 2" xfId="1596"/>
    <cellStyle name="SAPBEXexcCritical4" xfId="1597"/>
    <cellStyle name="SAPBEXexcCritical4 2" xfId="1598"/>
    <cellStyle name="SAPBEXexcCritical4 2 2" xfId="1599"/>
    <cellStyle name="SAPBEXexcCritical4 3" xfId="1600"/>
    <cellStyle name="SAPBEXexcCritical4 4" xfId="1601"/>
    <cellStyle name="SAPBEXexcCritical4 5" xfId="1602"/>
    <cellStyle name="SAPBEXexcCritical4 6" xfId="1603"/>
    <cellStyle name="SAPBEXexcCritical5" xfId="1604"/>
    <cellStyle name="SAPBEXexcCritical5 2" xfId="1605"/>
    <cellStyle name="SAPBEXexcCritical6" xfId="1606"/>
    <cellStyle name="SAPBEXexcCritical6 2" xfId="1607"/>
    <cellStyle name="SAPBEXexcGood1" xfId="1608"/>
    <cellStyle name="SAPBEXexcGood1 2" xfId="1609"/>
    <cellStyle name="SAPBEXexcGood1 3" xfId="1610"/>
    <cellStyle name="SAPBEXexcGood1 4" xfId="1611"/>
    <cellStyle name="SAPBEXexcGood2" xfId="1612"/>
    <cellStyle name="SAPBEXexcGood2 2" xfId="1613"/>
    <cellStyle name="SAPBEXexcGood2 3" xfId="1614"/>
    <cellStyle name="SAPBEXexcGood2 4" xfId="1615"/>
    <cellStyle name="SAPBEXexcGood3" xfId="1616"/>
    <cellStyle name="SAPBEXexcGood3 2" xfId="1617"/>
    <cellStyle name="SAPBEXfilterDrill" xfId="1618"/>
    <cellStyle name="SAPBEXfilterDrill 2" xfId="1619"/>
    <cellStyle name="SAPBEXfilterItem" xfId="1620"/>
    <cellStyle name="SAPBEXfilterItem 2" xfId="1621"/>
    <cellStyle name="SAPBEXfilterText" xfId="1622"/>
    <cellStyle name="SAPBEXformats" xfId="1623"/>
    <cellStyle name="SAPBEXformats 2" xfId="1624"/>
    <cellStyle name="SAPBEXformats 2 2" xfId="1625"/>
    <cellStyle name="SAPBEXformats 3" xfId="1626"/>
    <cellStyle name="SAPBEXformats 3 2" xfId="1627"/>
    <cellStyle name="SAPBEXformats 4" xfId="1628"/>
    <cellStyle name="SAPBEXformats 5" xfId="1629"/>
    <cellStyle name="SAPBEXformats 6" xfId="1630"/>
    <cellStyle name="SAPBEXheaderItem" xfId="1631"/>
    <cellStyle name="SAPBEXheaderText" xfId="1632"/>
    <cellStyle name="SAPBEXHLevel0" xfId="1633"/>
    <cellStyle name="SAPBEXHLevel0X" xfId="1634"/>
    <cellStyle name="SAPBEXHLevel1" xfId="1635"/>
    <cellStyle name="SAPBEXHLevel1X" xfId="1636"/>
    <cellStyle name="SAPBEXHLevel2" xfId="1637"/>
    <cellStyle name="SAPBEXHLevel2 2" xfId="1638"/>
    <cellStyle name="SAPBEXHLevel2 2 2" xfId="1639"/>
    <cellStyle name="SAPBEXHLevel2 3" xfId="1640"/>
    <cellStyle name="SAPBEXHLevel2 3 2" xfId="1641"/>
    <cellStyle name="SAPBEXHLevel2 4" xfId="1642"/>
    <cellStyle name="SAPBEXHLevel2 5" xfId="1643"/>
    <cellStyle name="SAPBEXHLevel2 6" xfId="1644"/>
    <cellStyle name="SAPBEXHLevel2X" xfId="1645"/>
    <cellStyle name="SAPBEXHLevel2X 2" xfId="1646"/>
    <cellStyle name="SAPBEXHLevel2X 2 2" xfId="1647"/>
    <cellStyle name="SAPBEXHLevel2X 3" xfId="1648"/>
    <cellStyle name="SAPBEXHLevel2X 3 2" xfId="1649"/>
    <cellStyle name="SAPBEXHLevel2X 4" xfId="1650"/>
    <cellStyle name="SAPBEXHLevel2X 5" xfId="1651"/>
    <cellStyle name="SAPBEXHLevel2X 6" xfId="1652"/>
    <cellStyle name="SAPBEXHLevel3" xfId="1653"/>
    <cellStyle name="SAPBEXHLevel3 2" xfId="1654"/>
    <cellStyle name="SAPBEXHLevel3 2 2" xfId="1655"/>
    <cellStyle name="SAPBEXHLevel3 3" xfId="1656"/>
    <cellStyle name="SAPBEXHLevel3 3 2" xfId="1657"/>
    <cellStyle name="SAPBEXHLevel3 4" xfId="1658"/>
    <cellStyle name="SAPBEXHLevel3 5" xfId="1659"/>
    <cellStyle name="SAPBEXHLevel3 6" xfId="1660"/>
    <cellStyle name="SAPBEXHLevel3X" xfId="1661"/>
    <cellStyle name="SAPBEXHLevel3X 2" xfId="1662"/>
    <cellStyle name="SAPBEXHLevel3X 2 2" xfId="1663"/>
    <cellStyle name="SAPBEXHLevel3X 3" xfId="1664"/>
    <cellStyle name="SAPBEXHLevel3X 3 2" xfId="1665"/>
    <cellStyle name="SAPBEXHLevel3X 4" xfId="1666"/>
    <cellStyle name="SAPBEXHLevel3X 5" xfId="1667"/>
    <cellStyle name="SAPBEXHLevel3X 6" xfId="1668"/>
    <cellStyle name="SAPBEXinputData" xfId="1669"/>
    <cellStyle name="SAPBEXresData" xfId="1670"/>
    <cellStyle name="SAPBEXresData 2" xfId="1671"/>
    <cellStyle name="SAPBEXresDataEmph" xfId="1672"/>
    <cellStyle name="SAPBEXresDataEmph 2" xfId="1673"/>
    <cellStyle name="SAPBEXresItem" xfId="1674"/>
    <cellStyle name="SAPBEXresItem 2" xfId="1675"/>
    <cellStyle name="SAPBEXresItemX" xfId="1676"/>
    <cellStyle name="SAPBEXresItemX 2" xfId="1677"/>
    <cellStyle name="SAPBEXstdData" xfId="1678"/>
    <cellStyle name="SAPBEXstdData 2" xfId="1679"/>
    <cellStyle name="SAPBEXstdDataEmph" xfId="1680"/>
    <cellStyle name="SAPBEXstdDataEmph 2" xfId="1681"/>
    <cellStyle name="SAPBEXstdItem" xfId="1682"/>
    <cellStyle name="SAPBEXstdItem 2" xfId="1683"/>
    <cellStyle name="SAPBEXstdItem 2 2" xfId="1684"/>
    <cellStyle name="SAPBEXstdItem 3" xfId="1685"/>
    <cellStyle name="SAPBEXstdItem 3 2" xfId="1686"/>
    <cellStyle name="SAPBEXstdItem 4" xfId="1687"/>
    <cellStyle name="SAPBEXstdItem 5" xfId="1688"/>
    <cellStyle name="SAPBEXstdItem 6" xfId="1689"/>
    <cellStyle name="SAPBEXstdItemX" xfId="1690"/>
    <cellStyle name="SAPBEXstdItemX 2" xfId="1691"/>
    <cellStyle name="SAPBEXstdItemX 2 2" xfId="1692"/>
    <cellStyle name="SAPBEXstdItemX 3" xfId="1693"/>
    <cellStyle name="SAPBEXstdItemX 3 2" xfId="1694"/>
    <cellStyle name="SAPBEXstdItemX 4" xfId="1695"/>
    <cellStyle name="SAPBEXstdItemX 5" xfId="1696"/>
    <cellStyle name="SAPBEXstdItemX 6" xfId="1697"/>
    <cellStyle name="SAPBEXtitle" xfId="1698"/>
    <cellStyle name="SAPBEXundefined" xfId="1699"/>
    <cellStyle name="SAPBEXundefined 2" xfId="1700"/>
    <cellStyle name="Style 1" xfId="1701"/>
    <cellStyle name="Style 1 2" xfId="1702"/>
    <cellStyle name="Table Heading" xfId="1703"/>
    <cellStyle name="Table Heading 2" xfId="1704"/>
    <cellStyle name="TableStyleLight1" xfId="2"/>
    <cellStyle name="TableStyleLight1 2" xfId="1705"/>
    <cellStyle name="TableStyleLight1 3" xfId="1706"/>
    <cellStyle name="TableStyleLight1 4" xfId="1707"/>
    <cellStyle name="Title" xfId="1708"/>
    <cellStyle name="Total" xfId="1709"/>
    <cellStyle name="Warning Text" xfId="1710"/>
    <cellStyle name="Акцент1 10" xfId="1711"/>
    <cellStyle name="Акцент1 11" xfId="1712"/>
    <cellStyle name="Акцент1 12" xfId="1713"/>
    <cellStyle name="Акцент1 2" xfId="1714"/>
    <cellStyle name="Акцент1 2 2" xfId="1715"/>
    <cellStyle name="Акцент1 2 3" xfId="1716"/>
    <cellStyle name="Акцент1 2 3 2" xfId="1717"/>
    <cellStyle name="Акцент1 2 4" xfId="1718"/>
    <cellStyle name="Акцент1 2_08" xfId="1719"/>
    <cellStyle name="Акцент1 3" xfId="1720"/>
    <cellStyle name="Акцент1 3 2" xfId="1721"/>
    <cellStyle name="Акцент1 4" xfId="1722"/>
    <cellStyle name="Акцент1 4 2" xfId="1723"/>
    <cellStyle name="Акцент1 5" xfId="1724"/>
    <cellStyle name="Акцент1 5 2" xfId="1725"/>
    <cellStyle name="Акцент1 6" xfId="1726"/>
    <cellStyle name="Акцент1 6 2" xfId="1727"/>
    <cellStyle name="Акцент1 7" xfId="1728"/>
    <cellStyle name="Акцент1 7 2" xfId="1729"/>
    <cellStyle name="Акцент1 8" xfId="1730"/>
    <cellStyle name="Акцент1 8 2" xfId="1731"/>
    <cellStyle name="Акцент1 9" xfId="1732"/>
    <cellStyle name="Акцент1 9 2" xfId="1733"/>
    <cellStyle name="Акцент2 10" xfId="1734"/>
    <cellStyle name="Акцент2 11" xfId="1735"/>
    <cellStyle name="Акцент2 12" xfId="1736"/>
    <cellStyle name="Акцент2 2" xfId="1737"/>
    <cellStyle name="Акцент2 2 2" xfId="1738"/>
    <cellStyle name="Акцент2 2 3" xfId="1739"/>
    <cellStyle name="Акцент2 2 3 2" xfId="1740"/>
    <cellStyle name="Акцент2 2 4" xfId="1741"/>
    <cellStyle name="Акцент2 2_08" xfId="1742"/>
    <cellStyle name="Акцент2 3" xfId="1743"/>
    <cellStyle name="Акцент2 3 2" xfId="1744"/>
    <cellStyle name="Акцент2 4" xfId="1745"/>
    <cellStyle name="Акцент2 4 2" xfId="1746"/>
    <cellStyle name="Акцент2 5" xfId="1747"/>
    <cellStyle name="Акцент2 5 2" xfId="1748"/>
    <cellStyle name="Акцент2 6" xfId="1749"/>
    <cellStyle name="Акцент2 6 2" xfId="1750"/>
    <cellStyle name="Акцент2 7" xfId="1751"/>
    <cellStyle name="Акцент2 7 2" xfId="1752"/>
    <cellStyle name="Акцент2 8" xfId="1753"/>
    <cellStyle name="Акцент2 8 2" xfId="1754"/>
    <cellStyle name="Акцент2 9" xfId="1755"/>
    <cellStyle name="Акцент2 9 2" xfId="1756"/>
    <cellStyle name="Акцент3 10" xfId="1757"/>
    <cellStyle name="Акцент3 10 2" xfId="1758"/>
    <cellStyle name="Акцент3 10 3" xfId="1759"/>
    <cellStyle name="Акцент3 11" xfId="1760"/>
    <cellStyle name="Акцент3 12" xfId="1761"/>
    <cellStyle name="Акцент3 2" xfId="1762"/>
    <cellStyle name="Акцент3 2 2" xfId="1763"/>
    <cellStyle name="Акцент3 2 2 2" xfId="1764"/>
    <cellStyle name="Акцент3 2 2 3" xfId="1765"/>
    <cellStyle name="Акцент3 2 3" xfId="1766"/>
    <cellStyle name="Акцент3 2 4" xfId="1767"/>
    <cellStyle name="Акцент3 2 4 2" xfId="1768"/>
    <cellStyle name="Акцент3 2 5" xfId="1769"/>
    <cellStyle name="Акцент3 2 6" xfId="1770"/>
    <cellStyle name="Акцент3 2_08" xfId="1771"/>
    <cellStyle name="Акцент3 3" xfId="1772"/>
    <cellStyle name="Акцент3 3 2" xfId="1773"/>
    <cellStyle name="Акцент3 3 2 2" xfId="1774"/>
    <cellStyle name="Акцент3 3 2 3" xfId="1775"/>
    <cellStyle name="Акцент3 3 3" xfId="1776"/>
    <cellStyle name="Акцент3 3 4" xfId="1777"/>
    <cellStyle name="Акцент3 4" xfId="1778"/>
    <cellStyle name="Акцент3 4 2" xfId="1779"/>
    <cellStyle name="Акцент3 4 2 2" xfId="1780"/>
    <cellStyle name="Акцент3 4 2 3" xfId="1781"/>
    <cellStyle name="Акцент3 4 3" xfId="1782"/>
    <cellStyle name="Акцент3 4 4" xfId="1783"/>
    <cellStyle name="Акцент3 5" xfId="1784"/>
    <cellStyle name="Акцент3 5 2" xfId="1785"/>
    <cellStyle name="Акцент3 5 2 2" xfId="1786"/>
    <cellStyle name="Акцент3 5 2 3" xfId="1787"/>
    <cellStyle name="Акцент3 5 3" xfId="1788"/>
    <cellStyle name="Акцент3 5 4" xfId="1789"/>
    <cellStyle name="Акцент3 6" xfId="1790"/>
    <cellStyle name="Акцент3 6 2" xfId="1791"/>
    <cellStyle name="Акцент3 6 2 2" xfId="1792"/>
    <cellStyle name="Акцент3 6 2 3" xfId="1793"/>
    <cellStyle name="Акцент3 6 3" xfId="1794"/>
    <cellStyle name="Акцент3 6 4" xfId="1795"/>
    <cellStyle name="Акцент3 7" xfId="1796"/>
    <cellStyle name="Акцент3 7 2" xfId="1797"/>
    <cellStyle name="Акцент3 7 2 2" xfId="1798"/>
    <cellStyle name="Акцент3 7 2 3" xfId="1799"/>
    <cellStyle name="Акцент3 7 3" xfId="1800"/>
    <cellStyle name="Акцент3 7 4" xfId="1801"/>
    <cellStyle name="Акцент3 8" xfId="1802"/>
    <cellStyle name="Акцент3 8 2" xfId="1803"/>
    <cellStyle name="Акцент3 8 2 2" xfId="1804"/>
    <cellStyle name="Акцент3 8 2 3" xfId="1805"/>
    <cellStyle name="Акцент3 8 3" xfId="1806"/>
    <cellStyle name="Акцент3 8 4" xfId="1807"/>
    <cellStyle name="Акцент3 9" xfId="1808"/>
    <cellStyle name="Акцент3 9 2" xfId="1809"/>
    <cellStyle name="Акцент3 9 2 2" xfId="1810"/>
    <cellStyle name="Акцент3 9 2 3" xfId="1811"/>
    <cellStyle name="Акцент3 9 3" xfId="1812"/>
    <cellStyle name="Акцент3 9 4" xfId="1813"/>
    <cellStyle name="Акцент4 10" xfId="1814"/>
    <cellStyle name="Акцент4 11" xfId="1815"/>
    <cellStyle name="Акцент4 12" xfId="1816"/>
    <cellStyle name="Акцент4 2" xfId="1817"/>
    <cellStyle name="Акцент4 2 2" xfId="1818"/>
    <cellStyle name="Акцент4 2 3" xfId="1819"/>
    <cellStyle name="Акцент4 2 3 2" xfId="1820"/>
    <cellStyle name="Акцент4 2 4" xfId="1821"/>
    <cellStyle name="Акцент4 2_08" xfId="1822"/>
    <cellStyle name="Акцент4 3" xfId="1823"/>
    <cellStyle name="Акцент4 3 2" xfId="1824"/>
    <cellStyle name="Акцент4 4" xfId="1825"/>
    <cellStyle name="Акцент4 4 2" xfId="1826"/>
    <cellStyle name="Акцент4 5" xfId="1827"/>
    <cellStyle name="Акцент4 5 2" xfId="1828"/>
    <cellStyle name="Акцент4 6" xfId="1829"/>
    <cellStyle name="Акцент4 6 2" xfId="1830"/>
    <cellStyle name="Акцент4 7" xfId="1831"/>
    <cellStyle name="Акцент4 7 2" xfId="1832"/>
    <cellStyle name="Акцент4 8" xfId="1833"/>
    <cellStyle name="Акцент4 8 2" xfId="1834"/>
    <cellStyle name="Акцент4 9" xfId="1835"/>
    <cellStyle name="Акцент4 9 2" xfId="1836"/>
    <cellStyle name="Акцент5 10" xfId="1837"/>
    <cellStyle name="Акцент5 11" xfId="1838"/>
    <cellStyle name="Акцент5 12" xfId="1839"/>
    <cellStyle name="Акцент5 2" xfId="1840"/>
    <cellStyle name="Акцент5 2 2" xfId="1841"/>
    <cellStyle name="Акцент5 2 3" xfId="1842"/>
    <cellStyle name="Акцент5 2 3 2" xfId="1843"/>
    <cellStyle name="Акцент5 2 4" xfId="1844"/>
    <cellStyle name="Акцент5 2_08" xfId="1845"/>
    <cellStyle name="Акцент5 3" xfId="1846"/>
    <cellStyle name="Акцент5 3 2" xfId="1847"/>
    <cellStyle name="Акцент5 4" xfId="1848"/>
    <cellStyle name="Акцент5 4 2" xfId="1849"/>
    <cellStyle name="Акцент5 5" xfId="1850"/>
    <cellStyle name="Акцент5 5 2" xfId="1851"/>
    <cellStyle name="Акцент5 6" xfId="1852"/>
    <cellStyle name="Акцент5 6 2" xfId="1853"/>
    <cellStyle name="Акцент5 7" xfId="1854"/>
    <cellStyle name="Акцент5 7 2" xfId="1855"/>
    <cellStyle name="Акцент5 8" xfId="1856"/>
    <cellStyle name="Акцент5 8 2" xfId="1857"/>
    <cellStyle name="Акцент5 9" xfId="1858"/>
    <cellStyle name="Акцент5 9 2" xfId="1859"/>
    <cellStyle name="Акцент6 10" xfId="1860"/>
    <cellStyle name="Акцент6 11" xfId="1861"/>
    <cellStyle name="Акцент6 12" xfId="1862"/>
    <cellStyle name="Акцент6 2" xfId="1863"/>
    <cellStyle name="Акцент6 2 2" xfId="1864"/>
    <cellStyle name="Акцент6 2 3" xfId="1865"/>
    <cellStyle name="Акцент6 2 3 2" xfId="1866"/>
    <cellStyle name="Акцент6 2 4" xfId="1867"/>
    <cellStyle name="Акцент6 2_08" xfId="1868"/>
    <cellStyle name="Акцент6 3" xfId="1869"/>
    <cellStyle name="Акцент6 3 2" xfId="1870"/>
    <cellStyle name="Акцент6 4" xfId="1871"/>
    <cellStyle name="Акцент6 4 2" xfId="1872"/>
    <cellStyle name="Акцент6 5" xfId="1873"/>
    <cellStyle name="Акцент6 5 2" xfId="1874"/>
    <cellStyle name="Акцент6 6" xfId="1875"/>
    <cellStyle name="Акцент6 6 2" xfId="1876"/>
    <cellStyle name="Акцент6 7" xfId="1877"/>
    <cellStyle name="Акцент6 7 2" xfId="1878"/>
    <cellStyle name="Акцент6 8" xfId="1879"/>
    <cellStyle name="Акцент6 8 2" xfId="1880"/>
    <cellStyle name="Акцент6 9" xfId="1881"/>
    <cellStyle name="Акцент6 9 2" xfId="1882"/>
    <cellStyle name="Беззащитный" xfId="1883"/>
    <cellStyle name="Ввод  10" xfId="1884"/>
    <cellStyle name="Ввод  10 2" xfId="1885"/>
    <cellStyle name="Ввод  10 2 2" xfId="1886"/>
    <cellStyle name="Ввод  10 3" xfId="1887"/>
    <cellStyle name="Ввод  10 3 2" xfId="1888"/>
    <cellStyle name="Ввод  10 4" xfId="1889"/>
    <cellStyle name="Ввод  10 5" xfId="1890"/>
    <cellStyle name="Ввод  10 6" xfId="1891"/>
    <cellStyle name="Ввод  11" xfId="1892"/>
    <cellStyle name="Ввод  12" xfId="1893"/>
    <cellStyle name="Ввод  2" xfId="1894"/>
    <cellStyle name="Ввод  2 2" xfId="1895"/>
    <cellStyle name="Ввод  2 2 2" xfId="1896"/>
    <cellStyle name="Ввод  2 2 2 2" xfId="1897"/>
    <cellStyle name="Ввод  2 2 3" xfId="1898"/>
    <cellStyle name="Ввод  2 2 3 2" xfId="1899"/>
    <cellStyle name="Ввод  2 2 4" xfId="1900"/>
    <cellStyle name="Ввод  2 2 5" xfId="1901"/>
    <cellStyle name="Ввод  2 2 6" xfId="1902"/>
    <cellStyle name="Ввод  2 3" xfId="1903"/>
    <cellStyle name="Ввод  2 3 2" xfId="1904"/>
    <cellStyle name="Ввод  2 3 3" xfId="1905"/>
    <cellStyle name="Ввод  2 4" xfId="1906"/>
    <cellStyle name="Ввод  2 4 2" xfId="1907"/>
    <cellStyle name="Ввод  2 4 3" xfId="1908"/>
    <cellStyle name="Ввод  2 5" xfId="1909"/>
    <cellStyle name="Ввод  2 6" xfId="1910"/>
    <cellStyle name="Ввод  2 7" xfId="1911"/>
    <cellStyle name="Ввод  2 8" xfId="1912"/>
    <cellStyle name="Ввод  2 9" xfId="1913"/>
    <cellStyle name="Ввод  2_08" xfId="1914"/>
    <cellStyle name="Ввод  3" xfId="1915"/>
    <cellStyle name="Ввод  3 2" xfId="1916"/>
    <cellStyle name="Ввод  3 2 2" xfId="1917"/>
    <cellStyle name="Ввод  3 2 2 2" xfId="1918"/>
    <cellStyle name="Ввод  3 2 3" xfId="1919"/>
    <cellStyle name="Ввод  3 2 3 2" xfId="1920"/>
    <cellStyle name="Ввод  3 2 4" xfId="1921"/>
    <cellStyle name="Ввод  3 2 5" xfId="1922"/>
    <cellStyle name="Ввод  3 2 6" xfId="1923"/>
    <cellStyle name="Ввод  3 3" xfId="1924"/>
    <cellStyle name="Ввод  3 3 2" xfId="1925"/>
    <cellStyle name="Ввод  3 4" xfId="1926"/>
    <cellStyle name="Ввод  3 4 2" xfId="1927"/>
    <cellStyle name="Ввод  3 5" xfId="1928"/>
    <cellStyle name="Ввод  3 6" xfId="1929"/>
    <cellStyle name="Ввод  3 7" xfId="1930"/>
    <cellStyle name="Ввод  3_46EE.2011(v1.0)" xfId="1931"/>
    <cellStyle name="Ввод  4" xfId="1932"/>
    <cellStyle name="Ввод  4 2" xfId="1933"/>
    <cellStyle name="Ввод  4 2 2" xfId="1934"/>
    <cellStyle name="Ввод  4 2 2 2" xfId="1935"/>
    <cellStyle name="Ввод  4 2 3" xfId="1936"/>
    <cellStyle name="Ввод  4 2 3 2" xfId="1937"/>
    <cellStyle name="Ввод  4 2 4" xfId="1938"/>
    <cellStyle name="Ввод  4 2 5" xfId="1939"/>
    <cellStyle name="Ввод  4 2 6" xfId="1940"/>
    <cellStyle name="Ввод  4 3" xfId="1941"/>
    <cellStyle name="Ввод  4 3 2" xfId="1942"/>
    <cellStyle name="Ввод  4 4" xfId="1943"/>
    <cellStyle name="Ввод  4 4 2" xfId="1944"/>
    <cellStyle name="Ввод  4 5" xfId="1945"/>
    <cellStyle name="Ввод  4 6" xfId="1946"/>
    <cellStyle name="Ввод  4 7" xfId="1947"/>
    <cellStyle name="Ввод  4_46EE.2011(v1.0)" xfId="1948"/>
    <cellStyle name="Ввод  5" xfId="1949"/>
    <cellStyle name="Ввод  5 2" xfId="1950"/>
    <cellStyle name="Ввод  5 2 2" xfId="1951"/>
    <cellStyle name="Ввод  5 2 2 2" xfId="1952"/>
    <cellStyle name="Ввод  5 2 3" xfId="1953"/>
    <cellStyle name="Ввод  5 2 3 2" xfId="1954"/>
    <cellStyle name="Ввод  5 2 4" xfId="1955"/>
    <cellStyle name="Ввод  5 2 5" xfId="1956"/>
    <cellStyle name="Ввод  5 2 6" xfId="1957"/>
    <cellStyle name="Ввод  5 3" xfId="1958"/>
    <cellStyle name="Ввод  5 3 2" xfId="1959"/>
    <cellStyle name="Ввод  5 4" xfId="1960"/>
    <cellStyle name="Ввод  5 4 2" xfId="1961"/>
    <cellStyle name="Ввод  5 5" xfId="1962"/>
    <cellStyle name="Ввод  5 6" xfId="1963"/>
    <cellStyle name="Ввод  5 7" xfId="1964"/>
    <cellStyle name="Ввод  5_46EE.2011(v1.0)" xfId="1965"/>
    <cellStyle name="Ввод  6" xfId="1966"/>
    <cellStyle name="Ввод  6 2" xfId="1967"/>
    <cellStyle name="Ввод  6 2 2" xfId="1968"/>
    <cellStyle name="Ввод  6 2 2 2" xfId="1969"/>
    <cellStyle name="Ввод  6 2 3" xfId="1970"/>
    <cellStyle name="Ввод  6 2 3 2" xfId="1971"/>
    <cellStyle name="Ввод  6 2 4" xfId="1972"/>
    <cellStyle name="Ввод  6 2 5" xfId="1973"/>
    <cellStyle name="Ввод  6 2 6" xfId="1974"/>
    <cellStyle name="Ввод  6 3" xfId="1975"/>
    <cellStyle name="Ввод  6 3 2" xfId="1976"/>
    <cellStyle name="Ввод  6 4" xfId="1977"/>
    <cellStyle name="Ввод  6 4 2" xfId="1978"/>
    <cellStyle name="Ввод  6 5" xfId="1979"/>
    <cellStyle name="Ввод  6 6" xfId="1980"/>
    <cellStyle name="Ввод  6 7" xfId="1981"/>
    <cellStyle name="Ввод  6_46EE.2011(v1.0)" xfId="1982"/>
    <cellStyle name="Ввод  7" xfId="1983"/>
    <cellStyle name="Ввод  7 2" xfId="1984"/>
    <cellStyle name="Ввод  7 2 2" xfId="1985"/>
    <cellStyle name="Ввод  7 2 2 2" xfId="1986"/>
    <cellStyle name="Ввод  7 2 3" xfId="1987"/>
    <cellStyle name="Ввод  7 2 3 2" xfId="1988"/>
    <cellStyle name="Ввод  7 2 4" xfId="1989"/>
    <cellStyle name="Ввод  7 2 5" xfId="1990"/>
    <cellStyle name="Ввод  7 2 6" xfId="1991"/>
    <cellStyle name="Ввод  7 3" xfId="1992"/>
    <cellStyle name="Ввод  7 3 2" xfId="1993"/>
    <cellStyle name="Ввод  7 4" xfId="1994"/>
    <cellStyle name="Ввод  7 4 2" xfId="1995"/>
    <cellStyle name="Ввод  7 5" xfId="1996"/>
    <cellStyle name="Ввод  7 6" xfId="1997"/>
    <cellStyle name="Ввод  7 7" xfId="1998"/>
    <cellStyle name="Ввод  7_46EE.2011(v1.0)" xfId="1999"/>
    <cellStyle name="Ввод  8" xfId="2000"/>
    <cellStyle name="Ввод  8 2" xfId="2001"/>
    <cellStyle name="Ввод  8 2 2" xfId="2002"/>
    <cellStyle name="Ввод  8 2 2 2" xfId="2003"/>
    <cellStyle name="Ввод  8 2 3" xfId="2004"/>
    <cellStyle name="Ввод  8 2 3 2" xfId="2005"/>
    <cellStyle name="Ввод  8 2 4" xfId="2006"/>
    <cellStyle name="Ввод  8 2 5" xfId="2007"/>
    <cellStyle name="Ввод  8 2 6" xfId="2008"/>
    <cellStyle name="Ввод  8 3" xfId="2009"/>
    <cellStyle name="Ввод  8 3 2" xfId="2010"/>
    <cellStyle name="Ввод  8 4" xfId="2011"/>
    <cellStyle name="Ввод  8 4 2" xfId="2012"/>
    <cellStyle name="Ввод  8 5" xfId="2013"/>
    <cellStyle name="Ввод  8 6" xfId="2014"/>
    <cellStyle name="Ввод  8 7" xfId="2015"/>
    <cellStyle name="Ввод  8_46EE.2011(v1.0)" xfId="2016"/>
    <cellStyle name="Ввод  9" xfId="2017"/>
    <cellStyle name="Ввод  9 2" xfId="2018"/>
    <cellStyle name="Ввод  9 2 2" xfId="2019"/>
    <cellStyle name="Ввод  9 2 2 2" xfId="2020"/>
    <cellStyle name="Ввод  9 2 3" xfId="2021"/>
    <cellStyle name="Ввод  9 2 3 2" xfId="2022"/>
    <cellStyle name="Ввод  9 2 4" xfId="2023"/>
    <cellStyle name="Ввод  9 2 5" xfId="2024"/>
    <cellStyle name="Ввод  9 2 6" xfId="2025"/>
    <cellStyle name="Ввод  9 3" xfId="2026"/>
    <cellStyle name="Ввод  9 3 2" xfId="2027"/>
    <cellStyle name="Ввод  9 4" xfId="2028"/>
    <cellStyle name="Ввод  9 4 2" xfId="2029"/>
    <cellStyle name="Ввод  9 5" xfId="2030"/>
    <cellStyle name="Ввод  9 6" xfId="2031"/>
    <cellStyle name="Ввод  9 7" xfId="2032"/>
    <cellStyle name="Ввод  9_46EE.2011(v1.0)" xfId="2033"/>
    <cellStyle name="Вывод 10" xfId="2034"/>
    <cellStyle name="Вывод 10 2" xfId="2035"/>
    <cellStyle name="Вывод 10 2 2" xfId="2036"/>
    <cellStyle name="Вывод 10 3" xfId="2037"/>
    <cellStyle name="Вывод 10 3 2" xfId="2038"/>
    <cellStyle name="Вывод 10 4" xfId="2039"/>
    <cellStyle name="Вывод 10 5" xfId="2040"/>
    <cellStyle name="Вывод 10 6" xfId="2041"/>
    <cellStyle name="Вывод 11" xfId="2042"/>
    <cellStyle name="Вывод 12" xfId="2043"/>
    <cellStyle name="Вывод 2" xfId="2044"/>
    <cellStyle name="Вывод 2 2" xfId="2045"/>
    <cellStyle name="Вывод 2 2 2" xfId="2046"/>
    <cellStyle name="Вывод 2 2 2 2" xfId="2047"/>
    <cellStyle name="Вывод 2 2 3" xfId="2048"/>
    <cellStyle name="Вывод 2 2 3 2" xfId="2049"/>
    <cellStyle name="Вывод 2 2 4" xfId="2050"/>
    <cellStyle name="Вывод 2 2 5" xfId="2051"/>
    <cellStyle name="Вывод 2 2 6" xfId="2052"/>
    <cellStyle name="Вывод 2 3" xfId="2053"/>
    <cellStyle name="Вывод 2 3 2" xfId="2054"/>
    <cellStyle name="Вывод 2 3 3" xfId="2055"/>
    <cellStyle name="Вывод 2 4" xfId="2056"/>
    <cellStyle name="Вывод 2 4 2" xfId="2057"/>
    <cellStyle name="Вывод 2 4 3" xfId="2058"/>
    <cellStyle name="Вывод 2 5" xfId="2059"/>
    <cellStyle name="Вывод 2 6" xfId="2060"/>
    <cellStyle name="Вывод 2 7" xfId="2061"/>
    <cellStyle name="Вывод 2 8" xfId="2062"/>
    <cellStyle name="Вывод 2 9" xfId="2063"/>
    <cellStyle name="Вывод 2_08" xfId="2064"/>
    <cellStyle name="Вывод 3" xfId="2065"/>
    <cellStyle name="Вывод 3 2" xfId="2066"/>
    <cellStyle name="Вывод 3 2 2" xfId="2067"/>
    <cellStyle name="Вывод 3 2 2 2" xfId="2068"/>
    <cellStyle name="Вывод 3 2 3" xfId="2069"/>
    <cellStyle name="Вывод 3 2 3 2" xfId="2070"/>
    <cellStyle name="Вывод 3 2 4" xfId="2071"/>
    <cellStyle name="Вывод 3 2 5" xfId="2072"/>
    <cellStyle name="Вывод 3 2 6" xfId="2073"/>
    <cellStyle name="Вывод 3 3" xfId="2074"/>
    <cellStyle name="Вывод 3 3 2" xfId="2075"/>
    <cellStyle name="Вывод 3 4" xfId="2076"/>
    <cellStyle name="Вывод 3 4 2" xfId="2077"/>
    <cellStyle name="Вывод 3 5" xfId="2078"/>
    <cellStyle name="Вывод 3 6" xfId="2079"/>
    <cellStyle name="Вывод 3 7" xfId="2080"/>
    <cellStyle name="Вывод 3_46EE.2011(v1.0)" xfId="2081"/>
    <cellStyle name="Вывод 4" xfId="2082"/>
    <cellStyle name="Вывод 4 2" xfId="2083"/>
    <cellStyle name="Вывод 4 2 2" xfId="2084"/>
    <cellStyle name="Вывод 4 2 2 2" xfId="2085"/>
    <cellStyle name="Вывод 4 2 3" xfId="2086"/>
    <cellStyle name="Вывод 4 2 3 2" xfId="2087"/>
    <cellStyle name="Вывод 4 2 4" xfId="2088"/>
    <cellStyle name="Вывод 4 2 5" xfId="2089"/>
    <cellStyle name="Вывод 4 2 6" xfId="2090"/>
    <cellStyle name="Вывод 4 3" xfId="2091"/>
    <cellStyle name="Вывод 4 3 2" xfId="2092"/>
    <cellStyle name="Вывод 4 4" xfId="2093"/>
    <cellStyle name="Вывод 4 4 2" xfId="2094"/>
    <cellStyle name="Вывод 4 5" xfId="2095"/>
    <cellStyle name="Вывод 4 6" xfId="2096"/>
    <cellStyle name="Вывод 4 7" xfId="2097"/>
    <cellStyle name="Вывод 4_46EE.2011(v1.0)" xfId="2098"/>
    <cellStyle name="Вывод 5" xfId="2099"/>
    <cellStyle name="Вывод 5 2" xfId="2100"/>
    <cellStyle name="Вывод 5 2 2" xfId="2101"/>
    <cellStyle name="Вывод 5 2 2 2" xfId="2102"/>
    <cellStyle name="Вывод 5 2 3" xfId="2103"/>
    <cellStyle name="Вывод 5 2 3 2" xfId="2104"/>
    <cellStyle name="Вывод 5 2 4" xfId="2105"/>
    <cellStyle name="Вывод 5 2 5" xfId="2106"/>
    <cellStyle name="Вывод 5 2 6" xfId="2107"/>
    <cellStyle name="Вывод 5 3" xfId="2108"/>
    <cellStyle name="Вывод 5 3 2" xfId="2109"/>
    <cellStyle name="Вывод 5 4" xfId="2110"/>
    <cellStyle name="Вывод 5 4 2" xfId="2111"/>
    <cellStyle name="Вывод 5 5" xfId="2112"/>
    <cellStyle name="Вывод 5 6" xfId="2113"/>
    <cellStyle name="Вывод 5 7" xfId="2114"/>
    <cellStyle name="Вывод 5_46EE.2011(v1.0)" xfId="2115"/>
    <cellStyle name="Вывод 6" xfId="2116"/>
    <cellStyle name="Вывод 6 2" xfId="2117"/>
    <cellStyle name="Вывод 6 2 2" xfId="2118"/>
    <cellStyle name="Вывод 6 2 2 2" xfId="2119"/>
    <cellStyle name="Вывод 6 2 3" xfId="2120"/>
    <cellStyle name="Вывод 6 2 3 2" xfId="2121"/>
    <cellStyle name="Вывод 6 2 4" xfId="2122"/>
    <cellStyle name="Вывод 6 2 5" xfId="2123"/>
    <cellStyle name="Вывод 6 2 6" xfId="2124"/>
    <cellStyle name="Вывод 6 3" xfId="2125"/>
    <cellStyle name="Вывод 6 3 2" xfId="2126"/>
    <cellStyle name="Вывод 6 4" xfId="2127"/>
    <cellStyle name="Вывод 6 4 2" xfId="2128"/>
    <cellStyle name="Вывод 6 5" xfId="2129"/>
    <cellStyle name="Вывод 6 6" xfId="2130"/>
    <cellStyle name="Вывод 6 7" xfId="2131"/>
    <cellStyle name="Вывод 6_46EE.2011(v1.0)" xfId="2132"/>
    <cellStyle name="Вывод 7" xfId="2133"/>
    <cellStyle name="Вывод 7 2" xfId="2134"/>
    <cellStyle name="Вывод 7 2 2" xfId="2135"/>
    <cellStyle name="Вывод 7 2 2 2" xfId="2136"/>
    <cellStyle name="Вывод 7 2 3" xfId="2137"/>
    <cellStyle name="Вывод 7 2 3 2" xfId="2138"/>
    <cellStyle name="Вывод 7 2 4" xfId="2139"/>
    <cellStyle name="Вывод 7 2 5" xfId="2140"/>
    <cellStyle name="Вывод 7 2 6" xfId="2141"/>
    <cellStyle name="Вывод 7 3" xfId="2142"/>
    <cellStyle name="Вывод 7 3 2" xfId="2143"/>
    <cellStyle name="Вывод 7 4" xfId="2144"/>
    <cellStyle name="Вывод 7 4 2" xfId="2145"/>
    <cellStyle name="Вывод 7 5" xfId="2146"/>
    <cellStyle name="Вывод 7 6" xfId="2147"/>
    <cellStyle name="Вывод 7 7" xfId="2148"/>
    <cellStyle name="Вывод 7_46EE.2011(v1.0)" xfId="2149"/>
    <cellStyle name="Вывод 8" xfId="2150"/>
    <cellStyle name="Вывод 8 2" xfId="2151"/>
    <cellStyle name="Вывод 8 2 2" xfId="2152"/>
    <cellStyle name="Вывод 8 2 2 2" xfId="2153"/>
    <cellStyle name="Вывод 8 2 3" xfId="2154"/>
    <cellStyle name="Вывод 8 2 3 2" xfId="2155"/>
    <cellStyle name="Вывод 8 2 4" xfId="2156"/>
    <cellStyle name="Вывод 8 2 5" xfId="2157"/>
    <cellStyle name="Вывод 8 2 6" xfId="2158"/>
    <cellStyle name="Вывод 8 3" xfId="2159"/>
    <cellStyle name="Вывод 8 3 2" xfId="2160"/>
    <cellStyle name="Вывод 8 4" xfId="2161"/>
    <cellStyle name="Вывод 8 4 2" xfId="2162"/>
    <cellStyle name="Вывод 8 5" xfId="2163"/>
    <cellStyle name="Вывод 8 6" xfId="2164"/>
    <cellStyle name="Вывод 8 7" xfId="2165"/>
    <cellStyle name="Вывод 8_46EE.2011(v1.0)" xfId="2166"/>
    <cellStyle name="Вывод 9" xfId="2167"/>
    <cellStyle name="Вывод 9 2" xfId="2168"/>
    <cellStyle name="Вывод 9 2 2" xfId="2169"/>
    <cellStyle name="Вывод 9 2 2 2" xfId="2170"/>
    <cellStyle name="Вывод 9 2 3" xfId="2171"/>
    <cellStyle name="Вывод 9 2 3 2" xfId="2172"/>
    <cellStyle name="Вывод 9 2 4" xfId="2173"/>
    <cellStyle name="Вывод 9 2 5" xfId="2174"/>
    <cellStyle name="Вывод 9 2 6" xfId="2175"/>
    <cellStyle name="Вывод 9 3" xfId="2176"/>
    <cellStyle name="Вывод 9 3 2" xfId="2177"/>
    <cellStyle name="Вывод 9 4" xfId="2178"/>
    <cellStyle name="Вывод 9 4 2" xfId="2179"/>
    <cellStyle name="Вывод 9 5" xfId="2180"/>
    <cellStyle name="Вывод 9 6" xfId="2181"/>
    <cellStyle name="Вывод 9 7" xfId="2182"/>
    <cellStyle name="Вывод 9_46EE.2011(v1.0)" xfId="2183"/>
    <cellStyle name="Вычисление 10" xfId="2184"/>
    <cellStyle name="Вычисление 10 2" xfId="2185"/>
    <cellStyle name="Вычисление 10 2 2" xfId="2186"/>
    <cellStyle name="Вычисление 10 3" xfId="2187"/>
    <cellStyle name="Вычисление 10 3 2" xfId="2188"/>
    <cellStyle name="Вычисление 10 4" xfId="2189"/>
    <cellStyle name="Вычисление 10 5" xfId="2190"/>
    <cellStyle name="Вычисление 10 6" xfId="2191"/>
    <cellStyle name="Вычисление 11" xfId="2192"/>
    <cellStyle name="Вычисление 12" xfId="2193"/>
    <cellStyle name="Вычисление 2" xfId="2194"/>
    <cellStyle name="Вычисление 2 2" xfId="2195"/>
    <cellStyle name="Вычисление 2 2 2" xfId="2196"/>
    <cellStyle name="Вычисление 2 2 2 2" xfId="2197"/>
    <cellStyle name="Вычисление 2 2 3" xfId="2198"/>
    <cellStyle name="Вычисление 2 2 3 2" xfId="2199"/>
    <cellStyle name="Вычисление 2 2 4" xfId="2200"/>
    <cellStyle name="Вычисление 2 2 5" xfId="2201"/>
    <cellStyle name="Вычисление 2 2 6" xfId="2202"/>
    <cellStyle name="Вычисление 2 3" xfId="2203"/>
    <cellStyle name="Вычисление 2 3 2" xfId="2204"/>
    <cellStyle name="Вычисление 2 3 3" xfId="2205"/>
    <cellStyle name="Вычисление 2 4" xfId="2206"/>
    <cellStyle name="Вычисление 2 4 2" xfId="2207"/>
    <cellStyle name="Вычисление 2 4 3" xfId="2208"/>
    <cellStyle name="Вычисление 2 5" xfId="2209"/>
    <cellStyle name="Вычисление 2 6" xfId="2210"/>
    <cellStyle name="Вычисление 2 7" xfId="2211"/>
    <cellStyle name="Вычисление 2 8" xfId="2212"/>
    <cellStyle name="Вычисление 2 9" xfId="2213"/>
    <cellStyle name="Вычисление 2_08" xfId="2214"/>
    <cellStyle name="Вычисление 3" xfId="2215"/>
    <cellStyle name="Вычисление 3 2" xfId="2216"/>
    <cellStyle name="Вычисление 3 2 2" xfId="2217"/>
    <cellStyle name="Вычисление 3 2 2 2" xfId="2218"/>
    <cellStyle name="Вычисление 3 2 3" xfId="2219"/>
    <cellStyle name="Вычисление 3 2 3 2" xfId="2220"/>
    <cellStyle name="Вычисление 3 2 4" xfId="2221"/>
    <cellStyle name="Вычисление 3 2 5" xfId="2222"/>
    <cellStyle name="Вычисление 3 2 6" xfId="2223"/>
    <cellStyle name="Вычисление 3 3" xfId="2224"/>
    <cellStyle name="Вычисление 3 3 2" xfId="2225"/>
    <cellStyle name="Вычисление 3 4" xfId="2226"/>
    <cellStyle name="Вычисление 3 4 2" xfId="2227"/>
    <cellStyle name="Вычисление 3 5" xfId="2228"/>
    <cellStyle name="Вычисление 3 6" xfId="2229"/>
    <cellStyle name="Вычисление 3 7" xfId="2230"/>
    <cellStyle name="Вычисление 3_46EE.2011(v1.0)" xfId="2231"/>
    <cellStyle name="Вычисление 4" xfId="2232"/>
    <cellStyle name="Вычисление 4 2" xfId="2233"/>
    <cellStyle name="Вычисление 4 2 2" xfId="2234"/>
    <cellStyle name="Вычисление 4 2 2 2" xfId="2235"/>
    <cellStyle name="Вычисление 4 2 3" xfId="2236"/>
    <cellStyle name="Вычисление 4 2 3 2" xfId="2237"/>
    <cellStyle name="Вычисление 4 2 4" xfId="2238"/>
    <cellStyle name="Вычисление 4 2 5" xfId="2239"/>
    <cellStyle name="Вычисление 4 2 6" xfId="2240"/>
    <cellStyle name="Вычисление 4 3" xfId="2241"/>
    <cellStyle name="Вычисление 4 3 2" xfId="2242"/>
    <cellStyle name="Вычисление 4 4" xfId="2243"/>
    <cellStyle name="Вычисление 4 4 2" xfId="2244"/>
    <cellStyle name="Вычисление 4 5" xfId="2245"/>
    <cellStyle name="Вычисление 4 6" xfId="2246"/>
    <cellStyle name="Вычисление 4 7" xfId="2247"/>
    <cellStyle name="Вычисление 4_46EE.2011(v1.0)" xfId="2248"/>
    <cellStyle name="Вычисление 5" xfId="2249"/>
    <cellStyle name="Вычисление 5 2" xfId="2250"/>
    <cellStyle name="Вычисление 5 2 2" xfId="2251"/>
    <cellStyle name="Вычисление 5 2 2 2" xfId="2252"/>
    <cellStyle name="Вычисление 5 2 3" xfId="2253"/>
    <cellStyle name="Вычисление 5 2 3 2" xfId="2254"/>
    <cellStyle name="Вычисление 5 2 4" xfId="2255"/>
    <cellStyle name="Вычисление 5 2 5" xfId="2256"/>
    <cellStyle name="Вычисление 5 2 6" xfId="2257"/>
    <cellStyle name="Вычисление 5 3" xfId="2258"/>
    <cellStyle name="Вычисление 5 3 2" xfId="2259"/>
    <cellStyle name="Вычисление 5 4" xfId="2260"/>
    <cellStyle name="Вычисление 5 4 2" xfId="2261"/>
    <cellStyle name="Вычисление 5 5" xfId="2262"/>
    <cellStyle name="Вычисление 5 6" xfId="2263"/>
    <cellStyle name="Вычисление 5 7" xfId="2264"/>
    <cellStyle name="Вычисление 5_46EE.2011(v1.0)" xfId="2265"/>
    <cellStyle name="Вычисление 6" xfId="2266"/>
    <cellStyle name="Вычисление 6 2" xfId="2267"/>
    <cellStyle name="Вычисление 6 2 2" xfId="2268"/>
    <cellStyle name="Вычисление 6 2 2 2" xfId="2269"/>
    <cellStyle name="Вычисление 6 2 3" xfId="2270"/>
    <cellStyle name="Вычисление 6 2 3 2" xfId="2271"/>
    <cellStyle name="Вычисление 6 2 4" xfId="2272"/>
    <cellStyle name="Вычисление 6 2 5" xfId="2273"/>
    <cellStyle name="Вычисление 6 2 6" xfId="2274"/>
    <cellStyle name="Вычисление 6 3" xfId="2275"/>
    <cellStyle name="Вычисление 6 3 2" xfId="2276"/>
    <cellStyle name="Вычисление 6 4" xfId="2277"/>
    <cellStyle name="Вычисление 6 4 2" xfId="2278"/>
    <cellStyle name="Вычисление 6 5" xfId="2279"/>
    <cellStyle name="Вычисление 6 6" xfId="2280"/>
    <cellStyle name="Вычисление 6 7" xfId="2281"/>
    <cellStyle name="Вычисление 6_46EE.2011(v1.0)" xfId="2282"/>
    <cellStyle name="Вычисление 7" xfId="2283"/>
    <cellStyle name="Вычисление 7 2" xfId="2284"/>
    <cellStyle name="Вычисление 7 2 2" xfId="2285"/>
    <cellStyle name="Вычисление 7 2 2 2" xfId="2286"/>
    <cellStyle name="Вычисление 7 2 3" xfId="2287"/>
    <cellStyle name="Вычисление 7 2 3 2" xfId="2288"/>
    <cellStyle name="Вычисление 7 2 4" xfId="2289"/>
    <cellStyle name="Вычисление 7 2 5" xfId="2290"/>
    <cellStyle name="Вычисление 7 2 6" xfId="2291"/>
    <cellStyle name="Вычисление 7 3" xfId="2292"/>
    <cellStyle name="Вычисление 7 3 2" xfId="2293"/>
    <cellStyle name="Вычисление 7 4" xfId="2294"/>
    <cellStyle name="Вычисление 7 4 2" xfId="2295"/>
    <cellStyle name="Вычисление 7 5" xfId="2296"/>
    <cellStyle name="Вычисление 7 6" xfId="2297"/>
    <cellStyle name="Вычисление 7 7" xfId="2298"/>
    <cellStyle name="Вычисление 7_46EE.2011(v1.0)" xfId="2299"/>
    <cellStyle name="Вычисление 8" xfId="2300"/>
    <cellStyle name="Вычисление 8 2" xfId="2301"/>
    <cellStyle name="Вычисление 8 2 2" xfId="2302"/>
    <cellStyle name="Вычисление 8 2 2 2" xfId="2303"/>
    <cellStyle name="Вычисление 8 2 3" xfId="2304"/>
    <cellStyle name="Вычисление 8 2 3 2" xfId="2305"/>
    <cellStyle name="Вычисление 8 2 4" xfId="2306"/>
    <cellStyle name="Вычисление 8 2 5" xfId="2307"/>
    <cellStyle name="Вычисление 8 2 6" xfId="2308"/>
    <cellStyle name="Вычисление 8 3" xfId="2309"/>
    <cellStyle name="Вычисление 8 3 2" xfId="2310"/>
    <cellStyle name="Вычисление 8 4" xfId="2311"/>
    <cellStyle name="Вычисление 8 4 2" xfId="2312"/>
    <cellStyle name="Вычисление 8 5" xfId="2313"/>
    <cellStyle name="Вычисление 8 6" xfId="2314"/>
    <cellStyle name="Вычисление 8 7" xfId="2315"/>
    <cellStyle name="Вычисление 8_46EE.2011(v1.0)" xfId="2316"/>
    <cellStyle name="Вычисление 9" xfId="2317"/>
    <cellStyle name="Вычисление 9 2" xfId="2318"/>
    <cellStyle name="Вычисление 9 2 2" xfId="2319"/>
    <cellStyle name="Вычисление 9 2 2 2" xfId="2320"/>
    <cellStyle name="Вычисление 9 2 3" xfId="2321"/>
    <cellStyle name="Вычисление 9 2 3 2" xfId="2322"/>
    <cellStyle name="Вычисление 9 2 4" xfId="2323"/>
    <cellStyle name="Вычисление 9 2 5" xfId="2324"/>
    <cellStyle name="Вычисление 9 2 6" xfId="2325"/>
    <cellStyle name="Вычисление 9 3" xfId="2326"/>
    <cellStyle name="Вычисление 9 3 2" xfId="2327"/>
    <cellStyle name="Вычисление 9 4" xfId="2328"/>
    <cellStyle name="Вычисление 9 4 2" xfId="2329"/>
    <cellStyle name="Вычисление 9 5" xfId="2330"/>
    <cellStyle name="Вычисление 9 6" xfId="2331"/>
    <cellStyle name="Вычисление 9 7" xfId="2332"/>
    <cellStyle name="Вычисление 9_46EE.2011(v1.0)" xfId="2333"/>
    <cellStyle name="Гиперссылка 2" xfId="2334"/>
    <cellStyle name="Гиперссылка 2 2" xfId="2335"/>
    <cellStyle name="Гиперссылка 2 3" xfId="2336"/>
    <cellStyle name="Гиперссылка 3" xfId="2337"/>
    <cellStyle name="Гиперссылка 3 2" xfId="2338"/>
    <cellStyle name="ДАТА" xfId="2339"/>
    <cellStyle name="ДАТА 2" xfId="2340"/>
    <cellStyle name="ДАТА 2 2" xfId="2341"/>
    <cellStyle name="ДАТА 3" xfId="2342"/>
    <cellStyle name="ДАТА 3 2" xfId="2343"/>
    <cellStyle name="ДАТА 4" xfId="2344"/>
    <cellStyle name="ДАТА 4 2" xfId="2345"/>
    <cellStyle name="ДАТА 5" xfId="2346"/>
    <cellStyle name="ДАТА 5 2" xfId="2347"/>
    <cellStyle name="ДАТА 6" xfId="2348"/>
    <cellStyle name="ДАТА 6 2" xfId="2349"/>
    <cellStyle name="ДАТА 7" xfId="2350"/>
    <cellStyle name="ДАТА 7 2" xfId="2351"/>
    <cellStyle name="ДАТА 8" xfId="2352"/>
    <cellStyle name="ДАТА 8 2" xfId="2353"/>
    <cellStyle name="ДАТА 9" xfId="2354"/>
    <cellStyle name="ДАТА_1" xfId="2355"/>
    <cellStyle name="Денежный 2" xfId="2356"/>
    <cellStyle name="Денежный 2 2" xfId="2357"/>
    <cellStyle name="Денежный 2 2 2" xfId="2358"/>
    <cellStyle name="Денежный 2 3" xfId="2359"/>
    <cellStyle name="Денежный 3" xfId="2360"/>
    <cellStyle name="Денежный 3 2" xfId="2361"/>
    <cellStyle name="Денежный 4" xfId="2362"/>
    <cellStyle name="Денежный 5" xfId="2363"/>
    <cellStyle name="Заголовок 1 10" xfId="2364"/>
    <cellStyle name="Заголовок 1 10 2" xfId="2365"/>
    <cellStyle name="Заголовок 1 11" xfId="2366"/>
    <cellStyle name="Заголовок 1 2" xfId="2367"/>
    <cellStyle name="Заголовок 1 2 2" xfId="2368"/>
    <cellStyle name="Заголовок 1 2 2 2" xfId="2369"/>
    <cellStyle name="Заголовок 1 2 3" xfId="2370"/>
    <cellStyle name="Заголовок 1 2 3 2" xfId="2371"/>
    <cellStyle name="Заголовок 1 2 4" xfId="2372"/>
    <cellStyle name="Заголовок 1 2 5" xfId="2373"/>
    <cellStyle name="Заголовок 1 2_08" xfId="2374"/>
    <cellStyle name="Заголовок 1 3" xfId="2375"/>
    <cellStyle name="Заголовок 1 3 2" xfId="2376"/>
    <cellStyle name="Заголовок 1 3 2 2" xfId="2377"/>
    <cellStyle name="Заголовок 1 3 3" xfId="2378"/>
    <cellStyle name="Заголовок 1 3_46EE.2011(v1.0)" xfId="2379"/>
    <cellStyle name="Заголовок 1 4" xfId="2380"/>
    <cellStyle name="Заголовок 1 4 2" xfId="2381"/>
    <cellStyle name="Заголовок 1 4 2 2" xfId="2382"/>
    <cellStyle name="Заголовок 1 4 3" xfId="2383"/>
    <cellStyle name="Заголовок 1 4_46EE.2011(v1.0)" xfId="2384"/>
    <cellStyle name="Заголовок 1 5" xfId="2385"/>
    <cellStyle name="Заголовок 1 5 2" xfId="2386"/>
    <cellStyle name="Заголовок 1 5 2 2" xfId="2387"/>
    <cellStyle name="Заголовок 1 5 3" xfId="2388"/>
    <cellStyle name="Заголовок 1 5_46EE.2011(v1.0)" xfId="2389"/>
    <cellStyle name="Заголовок 1 6" xfId="2390"/>
    <cellStyle name="Заголовок 1 6 2" xfId="2391"/>
    <cellStyle name="Заголовок 1 6 2 2" xfId="2392"/>
    <cellStyle name="Заголовок 1 6 3" xfId="2393"/>
    <cellStyle name="Заголовок 1 6_46EE.2011(v1.0)" xfId="2394"/>
    <cellStyle name="Заголовок 1 7" xfId="2395"/>
    <cellStyle name="Заголовок 1 7 2" xfId="2396"/>
    <cellStyle name="Заголовок 1 7 2 2" xfId="2397"/>
    <cellStyle name="Заголовок 1 7 3" xfId="2398"/>
    <cellStyle name="Заголовок 1 7_46EE.2011(v1.0)" xfId="2399"/>
    <cellStyle name="Заголовок 1 8" xfId="2400"/>
    <cellStyle name="Заголовок 1 8 2" xfId="2401"/>
    <cellStyle name="Заголовок 1 8 2 2" xfId="2402"/>
    <cellStyle name="Заголовок 1 8 3" xfId="2403"/>
    <cellStyle name="Заголовок 1 8_46EE.2011(v1.0)" xfId="2404"/>
    <cellStyle name="Заголовок 1 9" xfId="2405"/>
    <cellStyle name="Заголовок 1 9 2" xfId="2406"/>
    <cellStyle name="Заголовок 1 9 2 2" xfId="2407"/>
    <cellStyle name="Заголовок 1 9 3" xfId="2408"/>
    <cellStyle name="Заголовок 1 9_46EE.2011(v1.0)" xfId="2409"/>
    <cellStyle name="Заголовок 2 10" xfId="2410"/>
    <cellStyle name="Заголовок 2 10 2" xfId="2411"/>
    <cellStyle name="Заголовок 2 11" xfId="2412"/>
    <cellStyle name="Заголовок 2 2" xfId="2413"/>
    <cellStyle name="Заголовок 2 2 2" xfId="2414"/>
    <cellStyle name="Заголовок 2 2 2 2" xfId="2415"/>
    <cellStyle name="Заголовок 2 2 3" xfId="2416"/>
    <cellStyle name="Заголовок 2 2 3 2" xfId="2417"/>
    <cellStyle name="Заголовок 2 2 4" xfId="2418"/>
    <cellStyle name="Заголовок 2 2 5" xfId="2419"/>
    <cellStyle name="Заголовок 2 2_08" xfId="2420"/>
    <cellStyle name="Заголовок 2 3" xfId="2421"/>
    <cellStyle name="Заголовок 2 3 2" xfId="2422"/>
    <cellStyle name="Заголовок 2 3 2 2" xfId="2423"/>
    <cellStyle name="Заголовок 2 3 3" xfId="2424"/>
    <cellStyle name="Заголовок 2 3_46EE.2011(v1.0)" xfId="2425"/>
    <cellStyle name="Заголовок 2 4" xfId="2426"/>
    <cellStyle name="Заголовок 2 4 2" xfId="2427"/>
    <cellStyle name="Заголовок 2 4 2 2" xfId="2428"/>
    <cellStyle name="Заголовок 2 4 3" xfId="2429"/>
    <cellStyle name="Заголовок 2 4_46EE.2011(v1.0)" xfId="2430"/>
    <cellStyle name="Заголовок 2 5" xfId="2431"/>
    <cellStyle name="Заголовок 2 5 2" xfId="2432"/>
    <cellStyle name="Заголовок 2 5 2 2" xfId="2433"/>
    <cellStyle name="Заголовок 2 5 3" xfId="2434"/>
    <cellStyle name="Заголовок 2 5_46EE.2011(v1.0)" xfId="2435"/>
    <cellStyle name="Заголовок 2 6" xfId="2436"/>
    <cellStyle name="Заголовок 2 6 2" xfId="2437"/>
    <cellStyle name="Заголовок 2 6 2 2" xfId="2438"/>
    <cellStyle name="Заголовок 2 6 3" xfId="2439"/>
    <cellStyle name="Заголовок 2 6_46EE.2011(v1.0)" xfId="2440"/>
    <cellStyle name="Заголовок 2 7" xfId="2441"/>
    <cellStyle name="Заголовок 2 7 2" xfId="2442"/>
    <cellStyle name="Заголовок 2 7 2 2" xfId="2443"/>
    <cellStyle name="Заголовок 2 7 3" xfId="2444"/>
    <cellStyle name="Заголовок 2 7_46EE.2011(v1.0)" xfId="2445"/>
    <cellStyle name="Заголовок 2 8" xfId="2446"/>
    <cellStyle name="Заголовок 2 8 2" xfId="2447"/>
    <cellStyle name="Заголовок 2 8 2 2" xfId="2448"/>
    <cellStyle name="Заголовок 2 8 3" xfId="2449"/>
    <cellStyle name="Заголовок 2 8_46EE.2011(v1.0)" xfId="2450"/>
    <cellStyle name="Заголовок 2 9" xfId="2451"/>
    <cellStyle name="Заголовок 2 9 2" xfId="2452"/>
    <cellStyle name="Заголовок 2 9 2 2" xfId="2453"/>
    <cellStyle name="Заголовок 2 9 3" xfId="2454"/>
    <cellStyle name="Заголовок 2 9_46EE.2011(v1.0)" xfId="2455"/>
    <cellStyle name="Заголовок 3 10" xfId="2456"/>
    <cellStyle name="Заголовок 3 10 2" xfId="2457"/>
    <cellStyle name="Заголовок 3 11" xfId="2458"/>
    <cellStyle name="Заголовок 3 2" xfId="2459"/>
    <cellStyle name="Заголовок 3 2 2" xfId="2460"/>
    <cellStyle name="Заголовок 3 2 2 2" xfId="2461"/>
    <cellStyle name="Заголовок 3 2 3" xfId="2462"/>
    <cellStyle name="Заголовок 3 2 3 2" xfId="2463"/>
    <cellStyle name="Заголовок 3 2 4" xfId="2464"/>
    <cellStyle name="Заголовок 3 2 5" xfId="2465"/>
    <cellStyle name="Заголовок 3 2_08" xfId="2466"/>
    <cellStyle name="Заголовок 3 3" xfId="2467"/>
    <cellStyle name="Заголовок 3 3 2" xfId="2468"/>
    <cellStyle name="Заголовок 3 3 2 2" xfId="2469"/>
    <cellStyle name="Заголовок 3 3 3" xfId="2470"/>
    <cellStyle name="Заголовок 3 3_46EE.2011(v1.0)" xfId="2471"/>
    <cellStyle name="Заголовок 3 4" xfId="2472"/>
    <cellStyle name="Заголовок 3 4 2" xfId="2473"/>
    <cellStyle name="Заголовок 3 4 2 2" xfId="2474"/>
    <cellStyle name="Заголовок 3 4 3" xfId="2475"/>
    <cellStyle name="Заголовок 3 4_46EE.2011(v1.0)" xfId="2476"/>
    <cellStyle name="Заголовок 3 5" xfId="2477"/>
    <cellStyle name="Заголовок 3 5 2" xfId="2478"/>
    <cellStyle name="Заголовок 3 5 2 2" xfId="2479"/>
    <cellStyle name="Заголовок 3 5 3" xfId="2480"/>
    <cellStyle name="Заголовок 3 5_46EE.2011(v1.0)" xfId="2481"/>
    <cellStyle name="Заголовок 3 6" xfId="2482"/>
    <cellStyle name="Заголовок 3 6 2" xfId="2483"/>
    <cellStyle name="Заголовок 3 6 2 2" xfId="2484"/>
    <cellStyle name="Заголовок 3 6 3" xfId="2485"/>
    <cellStyle name="Заголовок 3 6_46EE.2011(v1.0)" xfId="2486"/>
    <cellStyle name="Заголовок 3 7" xfId="2487"/>
    <cellStyle name="Заголовок 3 7 2" xfId="2488"/>
    <cellStyle name="Заголовок 3 7 2 2" xfId="2489"/>
    <cellStyle name="Заголовок 3 7 3" xfId="2490"/>
    <cellStyle name="Заголовок 3 7_46EE.2011(v1.0)" xfId="2491"/>
    <cellStyle name="Заголовок 3 8" xfId="2492"/>
    <cellStyle name="Заголовок 3 8 2" xfId="2493"/>
    <cellStyle name="Заголовок 3 8 2 2" xfId="2494"/>
    <cellStyle name="Заголовок 3 8 3" xfId="2495"/>
    <cellStyle name="Заголовок 3 8_46EE.2011(v1.0)" xfId="2496"/>
    <cellStyle name="Заголовок 3 9" xfId="2497"/>
    <cellStyle name="Заголовок 3 9 2" xfId="2498"/>
    <cellStyle name="Заголовок 3 9 2 2" xfId="2499"/>
    <cellStyle name="Заголовок 3 9 3" xfId="2500"/>
    <cellStyle name="Заголовок 3 9_46EE.2011(v1.0)" xfId="2501"/>
    <cellStyle name="Заголовок 4 10" xfId="2502"/>
    <cellStyle name="Заголовок 4 10 2" xfId="2503"/>
    <cellStyle name="Заголовок 4 11" xfId="2504"/>
    <cellStyle name="Заголовок 4 2" xfId="2505"/>
    <cellStyle name="Заголовок 4 2 2" xfId="2506"/>
    <cellStyle name="Заголовок 4 2 2 2" xfId="2507"/>
    <cellStyle name="Заголовок 4 2 3" xfId="2508"/>
    <cellStyle name="Заголовок 4 2 3 2" xfId="2509"/>
    <cellStyle name="Заголовок 4 2 4" xfId="2510"/>
    <cellStyle name="Заголовок 4 2 5" xfId="2511"/>
    <cellStyle name="Заголовок 4 2_08" xfId="2512"/>
    <cellStyle name="Заголовок 4 3" xfId="2513"/>
    <cellStyle name="Заголовок 4 3 2" xfId="2514"/>
    <cellStyle name="Заголовок 4 3 2 2" xfId="2515"/>
    <cellStyle name="Заголовок 4 3 3" xfId="2516"/>
    <cellStyle name="Заголовок 4 4" xfId="2517"/>
    <cellStyle name="Заголовок 4 4 2" xfId="2518"/>
    <cellStyle name="Заголовок 4 4 2 2" xfId="2519"/>
    <cellStyle name="Заголовок 4 4 3" xfId="2520"/>
    <cellStyle name="Заголовок 4 5" xfId="2521"/>
    <cellStyle name="Заголовок 4 5 2" xfId="2522"/>
    <cellStyle name="Заголовок 4 5 2 2" xfId="2523"/>
    <cellStyle name="Заголовок 4 5 3" xfId="2524"/>
    <cellStyle name="Заголовок 4 6" xfId="2525"/>
    <cellStyle name="Заголовок 4 6 2" xfId="2526"/>
    <cellStyle name="Заголовок 4 6 2 2" xfId="2527"/>
    <cellStyle name="Заголовок 4 6 2 3" xfId="2528"/>
    <cellStyle name="Заголовок 4 6 2 4" xfId="2529"/>
    <cellStyle name="Заголовок 4 6 3" xfId="2530"/>
    <cellStyle name="Заголовок 4 7" xfId="2531"/>
    <cellStyle name="Заголовок 4 7 2" xfId="2532"/>
    <cellStyle name="Заголовок 4 7 2 2" xfId="2533"/>
    <cellStyle name="Заголовок 4 7 2 3" xfId="2534"/>
    <cellStyle name="Заголовок 4 7 3" xfId="2535"/>
    <cellStyle name="Заголовок 4 7 4" xfId="2536"/>
    <cellStyle name="Заголовок 4 8" xfId="2537"/>
    <cellStyle name="Заголовок 4 8 2" xfId="2538"/>
    <cellStyle name="Заголовок 4 8 2 2" xfId="2539"/>
    <cellStyle name="Заголовок 4 8 2 3" xfId="2540"/>
    <cellStyle name="Заголовок 4 8 3" xfId="2541"/>
    <cellStyle name="Заголовок 4 8 4" xfId="2542"/>
    <cellStyle name="Заголовок 4 9" xfId="2543"/>
    <cellStyle name="Заголовок 4 9 2" xfId="2544"/>
    <cellStyle name="Заголовок 4 9 2 2" xfId="2545"/>
    <cellStyle name="Заголовок 4 9 2 3" xfId="2546"/>
    <cellStyle name="Заголовок 4 9 3" xfId="2547"/>
    <cellStyle name="Заголовок 4 9 4" xfId="2548"/>
    <cellStyle name="ЗАГОЛОВОК1" xfId="2549"/>
    <cellStyle name="ЗАГОЛОВОК1 2" xfId="2550"/>
    <cellStyle name="ЗАГОЛОВОК2" xfId="2551"/>
    <cellStyle name="ЗАГОЛОВОК2 2" xfId="2552"/>
    <cellStyle name="ЗаголовокСтолбца" xfId="2553"/>
    <cellStyle name="ЗаголовокСтолбца 2" xfId="2554"/>
    <cellStyle name="ЗаголовокСтолбца 3" xfId="2555"/>
    <cellStyle name="Защитный" xfId="2556"/>
    <cellStyle name="Защитный 2" xfId="2557"/>
    <cellStyle name="Защитный 2 2" xfId="2558"/>
    <cellStyle name="Защитный 3" xfId="2559"/>
    <cellStyle name="Защитный 3 2" xfId="2560"/>
    <cellStyle name="Защитный 4" xfId="2561"/>
    <cellStyle name="Защитный 5" xfId="2562"/>
    <cellStyle name="Значение" xfId="2563"/>
    <cellStyle name="Значение 2" xfId="2564"/>
    <cellStyle name="Значение 3" xfId="2565"/>
    <cellStyle name="Зоголовок" xfId="2566"/>
    <cellStyle name="Зоголовок 2" xfId="2567"/>
    <cellStyle name="Зоголовок 3" xfId="2568"/>
    <cellStyle name="Итог 10" xfId="2569"/>
    <cellStyle name="Итог 10 2" xfId="2570"/>
    <cellStyle name="Итог 10 3" xfId="2571"/>
    <cellStyle name="Итог 11" xfId="2572"/>
    <cellStyle name="Итог 2" xfId="2573"/>
    <cellStyle name="Итог 2 2" xfId="2574"/>
    <cellStyle name="Итог 2 2 2" xfId="2575"/>
    <cellStyle name="Итог 2 2 3" xfId="2576"/>
    <cellStyle name="Итог 2 3" xfId="2577"/>
    <cellStyle name="Итог 2 3 2" xfId="2578"/>
    <cellStyle name="Итог 2 4" xfId="2579"/>
    <cellStyle name="Итог 2 4 2" xfId="2580"/>
    <cellStyle name="Итог 2 5" xfId="2581"/>
    <cellStyle name="Итог 2 6" xfId="2582"/>
    <cellStyle name="Итог 2_08" xfId="2583"/>
    <cellStyle name="Итог 3" xfId="2584"/>
    <cellStyle name="Итог 3 2" xfId="2585"/>
    <cellStyle name="Итог 3 2 2" xfId="2586"/>
    <cellStyle name="Итог 3 2 3" xfId="2587"/>
    <cellStyle name="Итог 3 3" xfId="2588"/>
    <cellStyle name="Итог 3 4" xfId="2589"/>
    <cellStyle name="Итог 3_46EE.2011(v1.0)" xfId="2590"/>
    <cellStyle name="Итог 4" xfId="2591"/>
    <cellStyle name="Итог 4 2" xfId="2592"/>
    <cellStyle name="Итог 4 2 2" xfId="2593"/>
    <cellStyle name="Итог 4 2 3" xfId="2594"/>
    <cellStyle name="Итог 4 3" xfId="2595"/>
    <cellStyle name="Итог 4 4" xfId="2596"/>
    <cellStyle name="Итог 4_46EE.2011(v1.0)" xfId="2597"/>
    <cellStyle name="Итог 5" xfId="2598"/>
    <cellStyle name="Итог 5 2" xfId="2599"/>
    <cellStyle name="Итог 5 2 2" xfId="2600"/>
    <cellStyle name="Итог 5 2 3" xfId="2601"/>
    <cellStyle name="Итог 5 3" xfId="2602"/>
    <cellStyle name="Итог 5 4" xfId="2603"/>
    <cellStyle name="Итог 5_46EE.2011(v1.0)" xfId="2604"/>
    <cellStyle name="Итог 6" xfId="2605"/>
    <cellStyle name="Итог 6 2" xfId="2606"/>
    <cellStyle name="Итог 6 2 2" xfId="2607"/>
    <cellStyle name="Итог 6 2 3" xfId="2608"/>
    <cellStyle name="Итог 6 3" xfId="2609"/>
    <cellStyle name="Итог 6 4" xfId="2610"/>
    <cellStyle name="Итог 6_46EE.2011(v1.0)" xfId="2611"/>
    <cellStyle name="Итог 7" xfId="2612"/>
    <cellStyle name="Итог 7 2" xfId="2613"/>
    <cellStyle name="Итог 7 2 2" xfId="2614"/>
    <cellStyle name="Итог 7 2 3" xfId="2615"/>
    <cellStyle name="Итог 7 3" xfId="2616"/>
    <cellStyle name="Итог 7 4" xfId="2617"/>
    <cellStyle name="Итог 7_46EE.2011(v1.0)" xfId="2618"/>
    <cellStyle name="Итог 8" xfId="2619"/>
    <cellStyle name="Итог 8 2" xfId="2620"/>
    <cellStyle name="Итог 8 2 2" xfId="2621"/>
    <cellStyle name="Итог 8 2 3" xfId="2622"/>
    <cellStyle name="Итог 8 3" xfId="2623"/>
    <cellStyle name="Итог 8 4" xfId="2624"/>
    <cellStyle name="Итог 8_46EE.2011(v1.0)" xfId="2625"/>
    <cellStyle name="Итог 9" xfId="2626"/>
    <cellStyle name="Итог 9 2" xfId="2627"/>
    <cellStyle name="Итог 9 2 2" xfId="2628"/>
    <cellStyle name="Итог 9 2 3" xfId="2629"/>
    <cellStyle name="Итог 9 3" xfId="2630"/>
    <cellStyle name="Итог 9 4" xfId="2631"/>
    <cellStyle name="Итог 9_46EE.2011(v1.0)" xfId="2632"/>
    <cellStyle name="Итого" xfId="2633"/>
    <cellStyle name="Итого 2" xfId="2634"/>
    <cellStyle name="Итого 3" xfId="2635"/>
    <cellStyle name="ИТОГОВЫЙ" xfId="2636"/>
    <cellStyle name="ИТОГОВЫЙ 10" xfId="2637"/>
    <cellStyle name="ИТОГОВЫЙ 2" xfId="2638"/>
    <cellStyle name="ИТОГОВЫЙ 2 2" xfId="2639"/>
    <cellStyle name="ИТОГОВЫЙ 2 3" xfId="2640"/>
    <cellStyle name="ИТОГОВЫЙ 3" xfId="2641"/>
    <cellStyle name="ИТОГОВЫЙ 3 2" xfId="2642"/>
    <cellStyle name="ИТОГОВЫЙ 3 3" xfId="2643"/>
    <cellStyle name="ИТОГОВЫЙ 4" xfId="2644"/>
    <cellStyle name="ИТОГОВЫЙ 4 2" xfId="2645"/>
    <cellStyle name="ИТОГОВЫЙ 4 3" xfId="2646"/>
    <cellStyle name="ИТОГОВЫЙ 5" xfId="2647"/>
    <cellStyle name="ИТОГОВЫЙ 5 2" xfId="2648"/>
    <cellStyle name="ИТОГОВЫЙ 5 3" xfId="2649"/>
    <cellStyle name="ИТОГОВЫЙ 6" xfId="2650"/>
    <cellStyle name="ИТОГОВЫЙ 6 2" xfId="2651"/>
    <cellStyle name="ИТОГОВЫЙ 6 3" xfId="2652"/>
    <cellStyle name="ИТОГОВЫЙ 7" xfId="2653"/>
    <cellStyle name="ИТОГОВЫЙ 7 2" xfId="2654"/>
    <cellStyle name="ИТОГОВЫЙ 7 3" xfId="2655"/>
    <cellStyle name="ИТОГОВЫЙ 8" xfId="2656"/>
    <cellStyle name="ИТОГОВЫЙ 8 2" xfId="2657"/>
    <cellStyle name="ИТОГОВЫЙ 8 3" xfId="2658"/>
    <cellStyle name="ИТОГОВЫЙ 9" xfId="2659"/>
    <cellStyle name="ИТОГОВЫЙ_1" xfId="2660"/>
    <cellStyle name="Контрольная ячейка 10" xfId="2661"/>
    <cellStyle name="Контрольная ячейка 10 2" xfId="2662"/>
    <cellStyle name="Контрольная ячейка 10 3" xfId="2663"/>
    <cellStyle name="Контрольная ячейка 11" xfId="2664"/>
    <cellStyle name="Контрольная ячейка 12" xfId="2665"/>
    <cellStyle name="Контрольная ячейка 2" xfId="2666"/>
    <cellStyle name="Контрольная ячейка 2 2" xfId="2667"/>
    <cellStyle name="Контрольная ячейка 2 2 2" xfId="2668"/>
    <cellStyle name="Контрольная ячейка 2 2 3" xfId="2669"/>
    <cellStyle name="Контрольная ячейка 2 3" xfId="2670"/>
    <cellStyle name="Контрольная ячейка 2 3 2" xfId="2671"/>
    <cellStyle name="Контрольная ячейка 2 4" xfId="2672"/>
    <cellStyle name="Контрольная ячейка 2 4 2" xfId="2673"/>
    <cellStyle name="Контрольная ячейка 2 5" xfId="2674"/>
    <cellStyle name="Контрольная ячейка 2 6" xfId="2675"/>
    <cellStyle name="Контрольная ячейка 2_08" xfId="2676"/>
    <cellStyle name="Контрольная ячейка 3" xfId="2677"/>
    <cellStyle name="Контрольная ячейка 3 2" xfId="2678"/>
    <cellStyle name="Контрольная ячейка 3 2 2" xfId="2679"/>
    <cellStyle name="Контрольная ячейка 3 2 3" xfId="2680"/>
    <cellStyle name="Контрольная ячейка 3 3" xfId="2681"/>
    <cellStyle name="Контрольная ячейка 3 4" xfId="2682"/>
    <cellStyle name="Контрольная ячейка 3_46EE.2011(v1.0)" xfId="2683"/>
    <cellStyle name="Контрольная ячейка 4" xfId="2684"/>
    <cellStyle name="Контрольная ячейка 4 2" xfId="2685"/>
    <cellStyle name="Контрольная ячейка 4 2 2" xfId="2686"/>
    <cellStyle name="Контрольная ячейка 4 2 3" xfId="2687"/>
    <cellStyle name="Контрольная ячейка 4 3" xfId="2688"/>
    <cellStyle name="Контрольная ячейка 4 4" xfId="2689"/>
    <cellStyle name="Контрольная ячейка 4_46EE.2011(v1.0)" xfId="2690"/>
    <cellStyle name="Контрольная ячейка 5" xfId="2691"/>
    <cellStyle name="Контрольная ячейка 5 2" xfId="2692"/>
    <cellStyle name="Контрольная ячейка 5 2 2" xfId="2693"/>
    <cellStyle name="Контрольная ячейка 5 2 3" xfId="2694"/>
    <cellStyle name="Контрольная ячейка 5 3" xfId="2695"/>
    <cellStyle name="Контрольная ячейка 5 4" xfId="2696"/>
    <cellStyle name="Контрольная ячейка 5_46EE.2011(v1.0)" xfId="2697"/>
    <cellStyle name="Контрольная ячейка 6" xfId="2698"/>
    <cellStyle name="Контрольная ячейка 6 2" xfId="2699"/>
    <cellStyle name="Контрольная ячейка 6 2 2" xfId="2700"/>
    <cellStyle name="Контрольная ячейка 6 2 3" xfId="2701"/>
    <cellStyle name="Контрольная ячейка 6 3" xfId="2702"/>
    <cellStyle name="Контрольная ячейка 6 4" xfId="2703"/>
    <cellStyle name="Контрольная ячейка 6_46EE.2011(v1.0)" xfId="2704"/>
    <cellStyle name="Контрольная ячейка 7" xfId="2705"/>
    <cellStyle name="Контрольная ячейка 7 2" xfId="2706"/>
    <cellStyle name="Контрольная ячейка 7 2 2" xfId="2707"/>
    <cellStyle name="Контрольная ячейка 7 2 3" xfId="2708"/>
    <cellStyle name="Контрольная ячейка 7 3" xfId="2709"/>
    <cellStyle name="Контрольная ячейка 7 4" xfId="2710"/>
    <cellStyle name="Контрольная ячейка 7_46EE.2011(v1.0)" xfId="2711"/>
    <cellStyle name="Контрольная ячейка 8" xfId="2712"/>
    <cellStyle name="Контрольная ячейка 8 2" xfId="2713"/>
    <cellStyle name="Контрольная ячейка 8 2 2" xfId="2714"/>
    <cellStyle name="Контрольная ячейка 8 2 3" xfId="2715"/>
    <cellStyle name="Контрольная ячейка 8 3" xfId="2716"/>
    <cellStyle name="Контрольная ячейка 8 4" xfId="2717"/>
    <cellStyle name="Контрольная ячейка 8_46EE.2011(v1.0)" xfId="2718"/>
    <cellStyle name="Контрольная ячейка 9" xfId="2719"/>
    <cellStyle name="Контрольная ячейка 9 2" xfId="2720"/>
    <cellStyle name="Контрольная ячейка 9 2 2" xfId="2721"/>
    <cellStyle name="Контрольная ячейка 9 2 3" xfId="2722"/>
    <cellStyle name="Контрольная ячейка 9 3" xfId="2723"/>
    <cellStyle name="Контрольная ячейка 9 4" xfId="2724"/>
    <cellStyle name="Контрольная ячейка 9_46EE.2011(v1.0)" xfId="2725"/>
    <cellStyle name="Мои наименования показателей" xfId="2726"/>
    <cellStyle name="Мои наименования показателей 10" xfId="2727"/>
    <cellStyle name="Мои наименования показателей 2" xfId="2728"/>
    <cellStyle name="Мои наименования показателей 2 10" xfId="2729"/>
    <cellStyle name="Мои наименования показателей 2 2" xfId="2730"/>
    <cellStyle name="Мои наименования показателей 2 2 2" xfId="2731"/>
    <cellStyle name="Мои наименования показателей 2 2 3" xfId="2732"/>
    <cellStyle name="Мои наименования показателей 2 3" xfId="2733"/>
    <cellStyle name="Мои наименования показателей 2 3 2" xfId="2734"/>
    <cellStyle name="Мои наименования показателей 2 3 3" xfId="2735"/>
    <cellStyle name="Мои наименования показателей 2 4" xfId="2736"/>
    <cellStyle name="Мои наименования показателей 2 4 2" xfId="2737"/>
    <cellStyle name="Мои наименования показателей 2 4 3" xfId="2738"/>
    <cellStyle name="Мои наименования показателей 2 5" xfId="2739"/>
    <cellStyle name="Мои наименования показателей 2 5 2" xfId="2740"/>
    <cellStyle name="Мои наименования показателей 2 5 3" xfId="2741"/>
    <cellStyle name="Мои наименования показателей 2 6" xfId="2742"/>
    <cellStyle name="Мои наименования показателей 2 6 2" xfId="2743"/>
    <cellStyle name="Мои наименования показателей 2 6 3" xfId="2744"/>
    <cellStyle name="Мои наименования показателей 2 7" xfId="2745"/>
    <cellStyle name="Мои наименования показателей 2 7 2" xfId="2746"/>
    <cellStyle name="Мои наименования показателей 2 7 3" xfId="2747"/>
    <cellStyle name="Мои наименования показателей 2 8" xfId="2748"/>
    <cellStyle name="Мои наименования показателей 2 8 2" xfId="2749"/>
    <cellStyle name="Мои наименования показателей 2 8 3" xfId="2750"/>
    <cellStyle name="Мои наименования показателей 2 9" xfId="2751"/>
    <cellStyle name="Мои наименования показателей 2_1" xfId="2752"/>
    <cellStyle name="Мои наименования показателей 3" xfId="2753"/>
    <cellStyle name="Мои наименования показателей 3 10" xfId="2754"/>
    <cellStyle name="Мои наименования показателей 3 2" xfId="2755"/>
    <cellStyle name="Мои наименования показателей 3 2 2" xfId="2756"/>
    <cellStyle name="Мои наименования показателей 3 2 3" xfId="2757"/>
    <cellStyle name="Мои наименования показателей 3 3" xfId="2758"/>
    <cellStyle name="Мои наименования показателей 3 3 2" xfId="2759"/>
    <cellStyle name="Мои наименования показателей 3 3 3" xfId="2760"/>
    <cellStyle name="Мои наименования показателей 3 4" xfId="2761"/>
    <cellStyle name="Мои наименования показателей 3 4 2" xfId="2762"/>
    <cellStyle name="Мои наименования показателей 3 4 3" xfId="2763"/>
    <cellStyle name="Мои наименования показателей 3 5" xfId="2764"/>
    <cellStyle name="Мои наименования показателей 3 5 2" xfId="2765"/>
    <cellStyle name="Мои наименования показателей 3 5 3" xfId="2766"/>
    <cellStyle name="Мои наименования показателей 3 6" xfId="2767"/>
    <cellStyle name="Мои наименования показателей 3 6 2" xfId="2768"/>
    <cellStyle name="Мои наименования показателей 3 6 3" xfId="2769"/>
    <cellStyle name="Мои наименования показателей 3 7" xfId="2770"/>
    <cellStyle name="Мои наименования показателей 3 7 2" xfId="2771"/>
    <cellStyle name="Мои наименования показателей 3 7 3" xfId="2772"/>
    <cellStyle name="Мои наименования показателей 3 8" xfId="2773"/>
    <cellStyle name="Мои наименования показателей 3 8 2" xfId="2774"/>
    <cellStyle name="Мои наименования показателей 3 8 3" xfId="2775"/>
    <cellStyle name="Мои наименования показателей 3 9" xfId="2776"/>
    <cellStyle name="Мои наименования показателей 3_1" xfId="2777"/>
    <cellStyle name="Мои наименования показателей 4" xfId="2778"/>
    <cellStyle name="Мои наименования показателей 4 10" xfId="2779"/>
    <cellStyle name="Мои наименования показателей 4 2" xfId="2780"/>
    <cellStyle name="Мои наименования показателей 4 2 2" xfId="2781"/>
    <cellStyle name="Мои наименования показателей 4 2 3" xfId="2782"/>
    <cellStyle name="Мои наименования показателей 4 3" xfId="2783"/>
    <cellStyle name="Мои наименования показателей 4 3 2" xfId="2784"/>
    <cellStyle name="Мои наименования показателей 4 3 3" xfId="2785"/>
    <cellStyle name="Мои наименования показателей 4 4" xfId="2786"/>
    <cellStyle name="Мои наименования показателей 4 4 2" xfId="2787"/>
    <cellStyle name="Мои наименования показателей 4 4 3" xfId="2788"/>
    <cellStyle name="Мои наименования показателей 4 5" xfId="2789"/>
    <cellStyle name="Мои наименования показателей 4 5 2" xfId="2790"/>
    <cellStyle name="Мои наименования показателей 4 5 3" xfId="2791"/>
    <cellStyle name="Мои наименования показателей 4 6" xfId="2792"/>
    <cellStyle name="Мои наименования показателей 4 6 2" xfId="2793"/>
    <cellStyle name="Мои наименования показателей 4 6 3" xfId="2794"/>
    <cellStyle name="Мои наименования показателей 4 7" xfId="2795"/>
    <cellStyle name="Мои наименования показателей 4 7 2" xfId="2796"/>
    <cellStyle name="Мои наименования показателей 4 7 3" xfId="2797"/>
    <cellStyle name="Мои наименования показателей 4 8" xfId="2798"/>
    <cellStyle name="Мои наименования показателей 4 8 2" xfId="2799"/>
    <cellStyle name="Мои наименования показателей 4 8 3" xfId="2800"/>
    <cellStyle name="Мои наименования показателей 4 9" xfId="2801"/>
    <cellStyle name="Мои наименования показателей 4_1" xfId="2802"/>
    <cellStyle name="Мои наименования показателей 5" xfId="2803"/>
    <cellStyle name="Мои наименования показателей 5 10" xfId="2804"/>
    <cellStyle name="Мои наименования показателей 5 2" xfId="2805"/>
    <cellStyle name="Мои наименования показателей 5 2 2" xfId="2806"/>
    <cellStyle name="Мои наименования показателей 5 2 3" xfId="2807"/>
    <cellStyle name="Мои наименования показателей 5 3" xfId="2808"/>
    <cellStyle name="Мои наименования показателей 5 3 2" xfId="2809"/>
    <cellStyle name="Мои наименования показателей 5 3 3" xfId="2810"/>
    <cellStyle name="Мои наименования показателей 5 4" xfId="2811"/>
    <cellStyle name="Мои наименования показателей 5 4 2" xfId="2812"/>
    <cellStyle name="Мои наименования показателей 5 4 3" xfId="2813"/>
    <cellStyle name="Мои наименования показателей 5 5" xfId="2814"/>
    <cellStyle name="Мои наименования показателей 5 5 2" xfId="2815"/>
    <cellStyle name="Мои наименования показателей 5 5 3" xfId="2816"/>
    <cellStyle name="Мои наименования показателей 5 6" xfId="2817"/>
    <cellStyle name="Мои наименования показателей 5 6 2" xfId="2818"/>
    <cellStyle name="Мои наименования показателей 5 6 3" xfId="2819"/>
    <cellStyle name="Мои наименования показателей 5 7" xfId="2820"/>
    <cellStyle name="Мои наименования показателей 5 7 2" xfId="2821"/>
    <cellStyle name="Мои наименования показателей 5 7 3" xfId="2822"/>
    <cellStyle name="Мои наименования показателей 5 8" xfId="2823"/>
    <cellStyle name="Мои наименования показателей 5 8 2" xfId="2824"/>
    <cellStyle name="Мои наименования показателей 5 8 3" xfId="2825"/>
    <cellStyle name="Мои наименования показателей 5 9" xfId="2826"/>
    <cellStyle name="Мои наименования показателей 5_1" xfId="2827"/>
    <cellStyle name="Мои наименования показателей 6" xfId="2828"/>
    <cellStyle name="Мои наименования показателей 6 2" xfId="2829"/>
    <cellStyle name="Мои наименования показателей 6 2 2" xfId="2830"/>
    <cellStyle name="Мои наименования показателей 6 2 3" xfId="2831"/>
    <cellStyle name="Мои наименования показателей 6 3" xfId="2832"/>
    <cellStyle name="Мои наименования показателей 6 4" xfId="2833"/>
    <cellStyle name="Мои наименования показателей 6_46EE.2011(v1.0)" xfId="2834"/>
    <cellStyle name="Мои наименования показателей 7" xfId="2835"/>
    <cellStyle name="Мои наименования показателей 7 2" xfId="2836"/>
    <cellStyle name="Мои наименования показателей 7 2 2" xfId="2837"/>
    <cellStyle name="Мои наименования показателей 7 2 3" xfId="2838"/>
    <cellStyle name="Мои наименования показателей 7 3" xfId="2839"/>
    <cellStyle name="Мои наименования показателей 7 4" xfId="2840"/>
    <cellStyle name="Мои наименования показателей 7_46EE.2011(v1.0)" xfId="2841"/>
    <cellStyle name="Мои наименования показателей 8" xfId="2842"/>
    <cellStyle name="Мои наименования показателей 8 2" xfId="2843"/>
    <cellStyle name="Мои наименования показателей 8 2 2" xfId="2844"/>
    <cellStyle name="Мои наименования показателей 8 2 3" xfId="2845"/>
    <cellStyle name="Мои наименования показателей 8 3" xfId="2846"/>
    <cellStyle name="Мои наименования показателей 8 4" xfId="2847"/>
    <cellStyle name="Мои наименования показателей 8_46EE.2011(v1.0)" xfId="2848"/>
    <cellStyle name="Мои наименования показателей 9" xfId="2849"/>
    <cellStyle name="Мои наименования показателей_46TE.RT(v1.0)" xfId="2850"/>
    <cellStyle name="Мой заголовок" xfId="2851"/>
    <cellStyle name="Мой заголовок 2" xfId="2852"/>
    <cellStyle name="Мой заголовок 3" xfId="2853"/>
    <cellStyle name="Мой заголовок листа" xfId="2854"/>
    <cellStyle name="Мой заголовок листа 2" xfId="2855"/>
    <cellStyle name="Мой заголовок листа 3" xfId="2856"/>
    <cellStyle name="назв фил" xfId="2857"/>
    <cellStyle name="назв фил 2" xfId="2858"/>
    <cellStyle name="назв фил 3" xfId="2859"/>
    <cellStyle name="Название 10" xfId="2860"/>
    <cellStyle name="Название 10 2" xfId="2861"/>
    <cellStyle name="Название 10 3" xfId="2862"/>
    <cellStyle name="Название 11" xfId="2863"/>
    <cellStyle name="Название 2" xfId="2864"/>
    <cellStyle name="Название 2 2" xfId="2865"/>
    <cellStyle name="Название 2 2 2" xfId="2866"/>
    <cellStyle name="Название 2 2 3" xfId="2867"/>
    <cellStyle name="Название 2 3" xfId="2868"/>
    <cellStyle name="Название 2 3 2" xfId="2869"/>
    <cellStyle name="Название 2 4" xfId="2870"/>
    <cellStyle name="Название 2 4 2" xfId="2871"/>
    <cellStyle name="Название 2 5" xfId="2872"/>
    <cellStyle name="Название 2 6" xfId="2873"/>
    <cellStyle name="Название 2_08" xfId="2874"/>
    <cellStyle name="Название 3" xfId="2875"/>
    <cellStyle name="Название 3 2" xfId="2876"/>
    <cellStyle name="Название 3 2 2" xfId="2877"/>
    <cellStyle name="Название 3 2 3" xfId="2878"/>
    <cellStyle name="Название 3 3" xfId="2879"/>
    <cellStyle name="Название 3 4" xfId="2880"/>
    <cellStyle name="Название 4" xfId="2881"/>
    <cellStyle name="Название 4 2" xfId="2882"/>
    <cellStyle name="Название 4 2 2" xfId="2883"/>
    <cellStyle name="Название 4 2 3" xfId="2884"/>
    <cellStyle name="Название 4 3" xfId="2885"/>
    <cellStyle name="Название 4 4" xfId="2886"/>
    <cellStyle name="Название 5" xfId="2887"/>
    <cellStyle name="Название 5 2" xfId="2888"/>
    <cellStyle name="Название 5 2 2" xfId="2889"/>
    <cellStyle name="Название 5 2 3" xfId="2890"/>
    <cellStyle name="Название 5 3" xfId="2891"/>
    <cellStyle name="Название 5 4" xfId="2892"/>
    <cellStyle name="Название 6" xfId="2893"/>
    <cellStyle name="Название 6 2" xfId="2894"/>
    <cellStyle name="Название 6 2 2" xfId="2895"/>
    <cellStyle name="Название 6 2 3" xfId="2896"/>
    <cellStyle name="Название 6 3" xfId="2897"/>
    <cellStyle name="Название 6 4" xfId="2898"/>
    <cellStyle name="Название 7" xfId="2899"/>
    <cellStyle name="Название 7 2" xfId="2900"/>
    <cellStyle name="Название 7 2 2" xfId="2901"/>
    <cellStyle name="Название 7 2 3" xfId="2902"/>
    <cellStyle name="Название 7 3" xfId="2903"/>
    <cellStyle name="Название 7 4" xfId="2904"/>
    <cellStyle name="Название 8" xfId="2905"/>
    <cellStyle name="Название 8 2" xfId="2906"/>
    <cellStyle name="Название 8 2 2" xfId="2907"/>
    <cellStyle name="Название 8 2 3" xfId="2908"/>
    <cellStyle name="Название 8 3" xfId="2909"/>
    <cellStyle name="Название 8 4" xfId="2910"/>
    <cellStyle name="Название 9" xfId="2911"/>
    <cellStyle name="Название 9 2" xfId="2912"/>
    <cellStyle name="Название 9 2 2" xfId="2913"/>
    <cellStyle name="Название 9 2 3" xfId="2914"/>
    <cellStyle name="Название 9 3" xfId="2915"/>
    <cellStyle name="Название 9 4" xfId="2916"/>
    <cellStyle name="Нейтральный 10" xfId="2917"/>
    <cellStyle name="Нейтральный 10 2" xfId="2918"/>
    <cellStyle name="Нейтральный 10 3" xfId="2919"/>
    <cellStyle name="Нейтральный 11" xfId="2920"/>
    <cellStyle name="Нейтральный 12" xfId="2921"/>
    <cellStyle name="Нейтральный 2" xfId="2922"/>
    <cellStyle name="Нейтральный 2 2" xfId="2923"/>
    <cellStyle name="Нейтральный 2 2 2" xfId="2924"/>
    <cellStyle name="Нейтральный 2 2 3" xfId="2925"/>
    <cellStyle name="Нейтральный 2 3" xfId="2926"/>
    <cellStyle name="Нейтральный 2 3 2" xfId="2927"/>
    <cellStyle name="Нейтральный 2 4" xfId="2928"/>
    <cellStyle name="Нейтральный 2 4 2" xfId="2929"/>
    <cellStyle name="Нейтральный 2 5" xfId="2930"/>
    <cellStyle name="Нейтральный 2 6" xfId="2931"/>
    <cellStyle name="Нейтральный 2_08" xfId="2932"/>
    <cellStyle name="Нейтральный 3" xfId="2933"/>
    <cellStyle name="Нейтральный 3 2" xfId="2934"/>
    <cellStyle name="Нейтральный 3 2 2" xfId="2935"/>
    <cellStyle name="Нейтральный 3 2 3" xfId="2936"/>
    <cellStyle name="Нейтральный 3 3" xfId="2937"/>
    <cellStyle name="Нейтральный 3 4" xfId="2938"/>
    <cellStyle name="Нейтральный 4" xfId="2939"/>
    <cellStyle name="Нейтральный 4 2" xfId="2940"/>
    <cellStyle name="Нейтральный 4 2 2" xfId="2941"/>
    <cellStyle name="Нейтральный 4 2 3" xfId="2942"/>
    <cellStyle name="Нейтральный 4 3" xfId="2943"/>
    <cellStyle name="Нейтральный 4 4" xfId="2944"/>
    <cellStyle name="Нейтральный 5" xfId="2945"/>
    <cellStyle name="Нейтральный 5 2" xfId="2946"/>
    <cellStyle name="Нейтральный 5 2 2" xfId="2947"/>
    <cellStyle name="Нейтральный 5 2 3" xfId="2948"/>
    <cellStyle name="Нейтральный 5 3" xfId="2949"/>
    <cellStyle name="Нейтральный 5 4" xfId="2950"/>
    <cellStyle name="Нейтральный 6" xfId="2951"/>
    <cellStyle name="Нейтральный 6 2" xfId="2952"/>
    <cellStyle name="Нейтральный 6 2 2" xfId="2953"/>
    <cellStyle name="Нейтральный 6 2 3" xfId="2954"/>
    <cellStyle name="Нейтральный 6 3" xfId="2955"/>
    <cellStyle name="Нейтральный 6 4" xfId="2956"/>
    <cellStyle name="Нейтральный 7" xfId="2957"/>
    <cellStyle name="Нейтральный 7 2" xfId="2958"/>
    <cellStyle name="Нейтральный 7 2 2" xfId="2959"/>
    <cellStyle name="Нейтральный 7 2 3" xfId="2960"/>
    <cellStyle name="Нейтральный 7 3" xfId="2961"/>
    <cellStyle name="Нейтральный 7 4" xfId="2962"/>
    <cellStyle name="Нейтральный 8" xfId="2963"/>
    <cellStyle name="Нейтральный 8 2" xfId="2964"/>
    <cellStyle name="Нейтральный 8 2 2" xfId="2965"/>
    <cellStyle name="Нейтральный 8 2 3" xfId="2966"/>
    <cellStyle name="Нейтральный 8 3" xfId="2967"/>
    <cellStyle name="Нейтральный 8 4" xfId="2968"/>
    <cellStyle name="Нейтральный 9" xfId="2969"/>
    <cellStyle name="Нейтральный 9 2" xfId="2970"/>
    <cellStyle name="Нейтральный 9 2 2" xfId="2971"/>
    <cellStyle name="Нейтральный 9 2 3" xfId="2972"/>
    <cellStyle name="Нейтральный 9 3" xfId="2973"/>
    <cellStyle name="Нейтральный 9 4" xfId="2974"/>
    <cellStyle name="Обычный" xfId="0" builtinId="0"/>
    <cellStyle name="Обычный 10" xfId="2975"/>
    <cellStyle name="Обычный 10 2" xfId="2976"/>
    <cellStyle name="Обычный 10 2 2" xfId="2977"/>
    <cellStyle name="Обычный 10 2 2 2" xfId="2978"/>
    <cellStyle name="Обычный 10 2 3" xfId="2979"/>
    <cellStyle name="Обычный 10 2 3 2" xfId="2980"/>
    <cellStyle name="Обычный 10 2 4" xfId="2981"/>
    <cellStyle name="Обычный 10 2 4 2" xfId="2982"/>
    <cellStyle name="Обычный 10 2 4 2 2" xfId="2983"/>
    <cellStyle name="Обычный 10 2 4 3" xfId="2984"/>
    <cellStyle name="Обычный 10 2 4 4" xfId="2985"/>
    <cellStyle name="Обычный 10 2 5" xfId="2986"/>
    <cellStyle name="Обычный 10 2 6" xfId="2987"/>
    <cellStyle name="Обычный 10 3" xfId="2988"/>
    <cellStyle name="Обычный 10 3 2" xfId="2989"/>
    <cellStyle name="Обычный 10 3 3" xfId="2990"/>
    <cellStyle name="Обычный 10 4" xfId="2991"/>
    <cellStyle name="Обычный 10 5" xfId="2992"/>
    <cellStyle name="Обычный 10 5 2" xfId="2993"/>
    <cellStyle name="Обычный 10 6" xfId="2994"/>
    <cellStyle name="Обычный 10 7" xfId="2995"/>
    <cellStyle name="Обычный 10_сверка" xfId="2996"/>
    <cellStyle name="Обычный 11" xfId="2997"/>
    <cellStyle name="Обычный 11 2" xfId="2998"/>
    <cellStyle name="Обычный 11 3" xfId="2999"/>
    <cellStyle name="Обычный 11 4" xfId="3000"/>
    <cellStyle name="Обычный 11 5" xfId="3001"/>
    <cellStyle name="Обычный 11 6" xfId="3002"/>
    <cellStyle name="Обычный 11_сверка" xfId="3003"/>
    <cellStyle name="Обычный 12" xfId="3004"/>
    <cellStyle name="Обычный 12 2" xfId="3005"/>
    <cellStyle name="Обычный 12 3" xfId="3006"/>
    <cellStyle name="Обычный 13" xfId="3007"/>
    <cellStyle name="Обычный 13 2" xfId="3008"/>
    <cellStyle name="Обычный 13 3" xfId="3009"/>
    <cellStyle name="Обычный 14" xfId="3010"/>
    <cellStyle name="Обычный 14 2" xfId="3011"/>
    <cellStyle name="Обычный 14 3" xfId="3012"/>
    <cellStyle name="Обычный 15" xfId="3013"/>
    <cellStyle name="Обычный 15 2" xfId="3014"/>
    <cellStyle name="Обычный 15 2 2" xfId="3015"/>
    <cellStyle name="Обычный 15 3" xfId="3016"/>
    <cellStyle name="Обычный 15 4" xfId="3017"/>
    <cellStyle name="Обычный 16" xfId="3018"/>
    <cellStyle name="Обычный 16 2" xfId="3019"/>
    <cellStyle name="Обычный 16 2 2" xfId="3020"/>
    <cellStyle name="Обычный 16 2 3" xfId="3021"/>
    <cellStyle name="Обычный 16 3" xfId="3022"/>
    <cellStyle name="Обычный 16 4" xfId="3023"/>
    <cellStyle name="Обычный 17" xfId="3024"/>
    <cellStyle name="Обычный 17 2" xfId="3025"/>
    <cellStyle name="Обычный 17 2 2" xfId="3026"/>
    <cellStyle name="Обычный 17 3" xfId="3027"/>
    <cellStyle name="Обычный 17 3 2" xfId="3028"/>
    <cellStyle name="Обычный 17 4" xfId="3029"/>
    <cellStyle name="Обычный 18" xfId="3030"/>
    <cellStyle name="Обычный 18 2" xfId="3031"/>
    <cellStyle name="Обычный 19" xfId="3032"/>
    <cellStyle name="Обычный 19 2" xfId="3033"/>
    <cellStyle name="Обычный 19 3" xfId="3034"/>
    <cellStyle name="Обычный 19 4" xfId="3035"/>
    <cellStyle name="Обычный 19_НОВЫЙ_Информация по поставщикам о стоимости" xfId="3036"/>
    <cellStyle name="Обычный 2" xfId="3037"/>
    <cellStyle name="Обычный 2 10" xfId="3038"/>
    <cellStyle name="Обычный 2 10 2" xfId="3039"/>
    <cellStyle name="Обычный 2 10 2 2" xfId="3040"/>
    <cellStyle name="Обычный 2 10 3" xfId="3041"/>
    <cellStyle name="Обычный 2 11" xfId="3042"/>
    <cellStyle name="Обычный 2 11 2" xfId="3043"/>
    <cellStyle name="Обычный 2 11 3" xfId="3044"/>
    <cellStyle name="Обычный 2 12" xfId="3045"/>
    <cellStyle name="Обычный 2 12 2" xfId="3046"/>
    <cellStyle name="Обычный 2 12 2 2" xfId="3047"/>
    <cellStyle name="Обычный 2 12 3" xfId="3048"/>
    <cellStyle name="Обычный 2 12 4" xfId="3049"/>
    <cellStyle name="Обычный 2 13" xfId="3050"/>
    <cellStyle name="Обычный 2 13 2" xfId="3051"/>
    <cellStyle name="Обычный 2 13 2 2" xfId="3052"/>
    <cellStyle name="Обычный 2 13 3" xfId="3053"/>
    <cellStyle name="Обычный 2 13 4" xfId="3054"/>
    <cellStyle name="Обычный 2 14" xfId="3055"/>
    <cellStyle name="Обычный 2 15" xfId="3056"/>
    <cellStyle name="Обычный 2 16" xfId="3057"/>
    <cellStyle name="Обычный 2 19" xfId="3058"/>
    <cellStyle name="Обычный 2 2" xfId="3059"/>
    <cellStyle name="Обычный 2 2 2" xfId="3060"/>
    <cellStyle name="Обычный 2 2 2 2" xfId="3061"/>
    <cellStyle name="Обычный 2 2 2 2 2" xfId="3062"/>
    <cellStyle name="Обычный 2 2 2 3" xfId="3063"/>
    <cellStyle name="Обычный 2 2 2 4" xfId="3064"/>
    <cellStyle name="Обычный 2 2 3" xfId="3065"/>
    <cellStyle name="Обычный 2 2 3 2" xfId="3066"/>
    <cellStyle name="Обычный 2 2 3 3" xfId="3067"/>
    <cellStyle name="Обычный 2 2 4" xfId="3068"/>
    <cellStyle name="Обычный 2 2 4 2" xfId="3069"/>
    <cellStyle name="Обычный 2 2 4 3" xfId="3070"/>
    <cellStyle name="Обычный 2 2 5" xfId="3071"/>
    <cellStyle name="Обычный 2 2 6" xfId="3072"/>
    <cellStyle name="Обычный 2 2 7" xfId="3073"/>
    <cellStyle name="Обычный 2 2 8" xfId="3074"/>
    <cellStyle name="Обычный 2 2_46EE.2011(v1.0)" xfId="3075"/>
    <cellStyle name="Обычный 2 3" xfId="3076"/>
    <cellStyle name="Обычный 2 3 2" xfId="3077"/>
    <cellStyle name="Обычный 2 3 2 2" xfId="3078"/>
    <cellStyle name="Обычный 2 3 2 3" xfId="3079"/>
    <cellStyle name="Обычный 2 3 2 4" xfId="3080"/>
    <cellStyle name="Обычный 2 3 3" xfId="3081"/>
    <cellStyle name="Обычный 2 3 3 2" xfId="3082"/>
    <cellStyle name="Обычный 2 3 3 3" xfId="3083"/>
    <cellStyle name="Обычный 2 3 4" xfId="3084"/>
    <cellStyle name="Обычный 2 3 4 2" xfId="3085"/>
    <cellStyle name="Обычный 2 3 5" xfId="3086"/>
    <cellStyle name="Обычный 2 3 6" xfId="3087"/>
    <cellStyle name="Обычный 2 3 7" xfId="3088"/>
    <cellStyle name="Обычный 2 3_46EE.2011(v1.0)" xfId="3089"/>
    <cellStyle name="Обычный 2 4" xfId="3090"/>
    <cellStyle name="Обычный 2 4 2" xfId="3091"/>
    <cellStyle name="Обычный 2 4 2 2" xfId="3092"/>
    <cellStyle name="Обычный 2 4 2 2 2" xfId="3093"/>
    <cellStyle name="Обычный 2 4 2 3" xfId="3094"/>
    <cellStyle name="Обычный 2 4 2 4" xfId="3095"/>
    <cellStyle name="Обычный 2 4 2 4 2" xfId="3096"/>
    <cellStyle name="Обычный 2 4 2 5" xfId="3097"/>
    <cellStyle name="Обычный 2 4 2 6" xfId="3098"/>
    <cellStyle name="Обычный 2 4 2_сверка" xfId="3099"/>
    <cellStyle name="Обычный 2 4 3" xfId="3100"/>
    <cellStyle name="Обычный 2 4 3 2" xfId="3101"/>
    <cellStyle name="Обычный 2 4 4" xfId="3102"/>
    <cellStyle name="Обычный 2 4 5" xfId="3103"/>
    <cellStyle name="Обычный 2 4 5 2" xfId="3104"/>
    <cellStyle name="Обычный 2 4 6" xfId="3105"/>
    <cellStyle name="Обычный 2 4 7" xfId="3106"/>
    <cellStyle name="Обычный 2 4 8" xfId="3107"/>
    <cellStyle name="Обычный 2 4_46EE.2011(v1.0)" xfId="3108"/>
    <cellStyle name="Обычный 2 5" xfId="3109"/>
    <cellStyle name="Обычный 2 5 2" xfId="3110"/>
    <cellStyle name="Обычный 2 5 2 2" xfId="3111"/>
    <cellStyle name="Обычный 2 5 2 3" xfId="3112"/>
    <cellStyle name="Обычный 2 5 3" xfId="3113"/>
    <cellStyle name="Обычный 2 5 4" xfId="3114"/>
    <cellStyle name="Обычный 2 5 5" xfId="3115"/>
    <cellStyle name="Обычный 2 5_46EE.2011(v1.0)" xfId="3116"/>
    <cellStyle name="Обычный 2 6" xfId="3117"/>
    <cellStyle name="Обычный 2 6 2" xfId="3118"/>
    <cellStyle name="Обычный 2 6 2 2" xfId="3119"/>
    <cellStyle name="Обычный 2 6 2 3" xfId="3120"/>
    <cellStyle name="Обычный 2 6 3" xfId="3121"/>
    <cellStyle name="Обычный 2 6 4" xfId="3122"/>
    <cellStyle name="Обычный 2 6 5" xfId="3123"/>
    <cellStyle name="Обычный 2 6 6" xfId="3124"/>
    <cellStyle name="Обычный 2 6_46EE.2011(v1.0)" xfId="3125"/>
    <cellStyle name="Обычный 2 7" xfId="3126"/>
    <cellStyle name="Обычный 2 7 2" xfId="3127"/>
    <cellStyle name="Обычный 2 7 3" xfId="3128"/>
    <cellStyle name="Обычный 2 7 4" xfId="3129"/>
    <cellStyle name="Обычный 2 7_сверка" xfId="3130"/>
    <cellStyle name="Обычный 2 8" xfId="3131"/>
    <cellStyle name="Обычный 2 8 2" xfId="3132"/>
    <cellStyle name="Обычный 2 8 3" xfId="3133"/>
    <cellStyle name="Обычный 2 9" xfId="3134"/>
    <cellStyle name="Обычный 2 9 2" xfId="3135"/>
    <cellStyle name="Обычный 2 9 3" xfId="3136"/>
    <cellStyle name="Обычный 2_08" xfId="3137"/>
    <cellStyle name="Обычный 20" xfId="3138"/>
    <cellStyle name="Обычный 20 2" xfId="3139"/>
    <cellStyle name="Обычный 20 3" xfId="3140"/>
    <cellStyle name="Обычный 21" xfId="3141"/>
    <cellStyle name="Обычный 22" xfId="3142"/>
    <cellStyle name="Обычный 23" xfId="3143"/>
    <cellStyle name="Обычный 24" xfId="3144"/>
    <cellStyle name="Обычный 25" xfId="3145"/>
    <cellStyle name="Обычный 26" xfId="3146"/>
    <cellStyle name="Обычный 27" xfId="3147"/>
    <cellStyle name="Обычный 28" xfId="3148"/>
    <cellStyle name="Обычный 29" xfId="3149"/>
    <cellStyle name="Обычный 3" xfId="3150"/>
    <cellStyle name="Обычный 3 10" xfId="3151"/>
    <cellStyle name="Обычный 3 2" xfId="3152"/>
    <cellStyle name="Обычный 3 2 2" xfId="3153"/>
    <cellStyle name="Обычный 3 2 2 2" xfId="3154"/>
    <cellStyle name="Обычный 3 2 2 2 2" xfId="3155"/>
    <cellStyle name="Обычный 3 2 2 2 2 2" xfId="3156"/>
    <cellStyle name="Обычный 3 2 2 2 3" xfId="3157"/>
    <cellStyle name="Обычный 3 2 2 2 4" xfId="3158"/>
    <cellStyle name="Обычный 3 2 2 2 5" xfId="3159"/>
    <cellStyle name="Обычный 3 2 2 3" xfId="3160"/>
    <cellStyle name="Обычный 3 2 2 3 2" xfId="3161"/>
    <cellStyle name="Обычный 3 2 2 4" xfId="3162"/>
    <cellStyle name="Обычный 3 2 2 5" xfId="3163"/>
    <cellStyle name="Обычный 3 2 2 6" xfId="3164"/>
    <cellStyle name="Обычный 3 2 3" xfId="3165"/>
    <cellStyle name="Обычный 3 2 3 2" xfId="3166"/>
    <cellStyle name="Обычный 3 2 3 2 2" xfId="3167"/>
    <cellStyle name="Обычный 3 2 3 2 2 2" xfId="3168"/>
    <cellStyle name="Обычный 3 2 3 2 3" xfId="3169"/>
    <cellStyle name="Обычный 3 2 3 2 4" xfId="3170"/>
    <cellStyle name="Обычный 3 2 3 2 4 2" xfId="3171"/>
    <cellStyle name="Обычный 3 2 3 2 5" xfId="3172"/>
    <cellStyle name="Обычный 3 2 3 2_сверка" xfId="3173"/>
    <cellStyle name="Обычный 3 2 3 3" xfId="3174"/>
    <cellStyle name="Обычный 3 2 3 3 2" xfId="3175"/>
    <cellStyle name="Обычный 3 2 3 4" xfId="3176"/>
    <cellStyle name="Обычный 3 2 3 5" xfId="3177"/>
    <cellStyle name="Обычный 3 2 3 5 2" xfId="3178"/>
    <cellStyle name="Обычный 3 2 3 6" xfId="3179"/>
    <cellStyle name="Обычный 3 2 3 7" xfId="3180"/>
    <cellStyle name="Обычный 3 2 3_сверка" xfId="3181"/>
    <cellStyle name="Обычный 3 2 4" xfId="3182"/>
    <cellStyle name="Обычный 3 2 4 2" xfId="3183"/>
    <cellStyle name="Обычный 3 2 4 3" xfId="3184"/>
    <cellStyle name="Обычный 3 2 5" xfId="3185"/>
    <cellStyle name="Обычный 3 2 5 2" xfId="3186"/>
    <cellStyle name="Обычный 3 2 6" xfId="3187"/>
    <cellStyle name="Обычный 3 2 7" xfId="3188"/>
    <cellStyle name="Обычный 3 3" xfId="3189"/>
    <cellStyle name="Обычный 3 3 2" xfId="3190"/>
    <cellStyle name="Обычный 3 3 2 2" xfId="3191"/>
    <cellStyle name="Обычный 3 3 2 2 2" xfId="3192"/>
    <cellStyle name="Обычный 3 3 2 3" xfId="3193"/>
    <cellStyle name="Обычный 3 3 2 4" xfId="3194"/>
    <cellStyle name="Обычный 3 3 2 5" xfId="3195"/>
    <cellStyle name="Обычный 3 3 3" xfId="3196"/>
    <cellStyle name="Обычный 3 3 3 2" xfId="3197"/>
    <cellStyle name="Обычный 3 3 3 3" xfId="3198"/>
    <cellStyle name="Обычный 3 3 4" xfId="3199"/>
    <cellStyle name="Обычный 3 3 5" xfId="3200"/>
    <cellStyle name="Обычный 3 3 6" xfId="3201"/>
    <cellStyle name="Обычный 3 4" xfId="3202"/>
    <cellStyle name="Обычный 3 4 2" xfId="3203"/>
    <cellStyle name="Обычный 3 4 2 2" xfId="3204"/>
    <cellStyle name="Обычный 3 4 3" xfId="3205"/>
    <cellStyle name="Обычный 3 4 4" xfId="3206"/>
    <cellStyle name="Обычный 3 4 5" xfId="3207"/>
    <cellStyle name="Обычный 3 4_сверка" xfId="3208"/>
    <cellStyle name="Обычный 3 5" xfId="3209"/>
    <cellStyle name="Обычный 3 5 2" xfId="3210"/>
    <cellStyle name="Обычный 3 5 3" xfId="3211"/>
    <cellStyle name="Обычный 3 5 4" xfId="3212"/>
    <cellStyle name="Обычный 3 5_сверка" xfId="3213"/>
    <cellStyle name="Обычный 3 6" xfId="3214"/>
    <cellStyle name="Обычный 3 6 2" xfId="3215"/>
    <cellStyle name="Обычный 3 7" xfId="3216"/>
    <cellStyle name="Обычный 3 8" xfId="3217"/>
    <cellStyle name="Обычный 3 9" xfId="3218"/>
    <cellStyle name="Обычный 3_08" xfId="3219"/>
    <cellStyle name="Обычный 30" xfId="3220"/>
    <cellStyle name="Обычный 31" xfId="3221"/>
    <cellStyle name="Обычный 32" xfId="3222"/>
    <cellStyle name="Обычный 33" xfId="3223"/>
    <cellStyle name="Обычный 34" xfId="3224"/>
    <cellStyle name="Обычный 35" xfId="3225"/>
    <cellStyle name="Обычный 36" xfId="3226"/>
    <cellStyle name="Обычный 37" xfId="3227"/>
    <cellStyle name="Обычный 38" xfId="3228"/>
    <cellStyle name="Обычный 39" xfId="3229"/>
    <cellStyle name="Обычный 4" xfId="3230"/>
    <cellStyle name="Обычный 4 10" xfId="3231"/>
    <cellStyle name="Обычный 4 11" xfId="3232"/>
    <cellStyle name="Обычный 4 12" xfId="3233"/>
    <cellStyle name="Обычный 4 13" xfId="3234"/>
    <cellStyle name="Обычный 4 2" xfId="3235"/>
    <cellStyle name="Обычный 4 2 2" xfId="3236"/>
    <cellStyle name="Обычный 4 2 2 2" xfId="3237"/>
    <cellStyle name="Обычный 4 2 2 2 2" xfId="3238"/>
    <cellStyle name="Обычный 4 2 2 3" xfId="3239"/>
    <cellStyle name="Обычный 4 2 2 4" xfId="3240"/>
    <cellStyle name="Обычный 4 2 2 5" xfId="3241"/>
    <cellStyle name="Обычный 4 2 3" xfId="3242"/>
    <cellStyle name="Обычный 4 2 3 2" xfId="3243"/>
    <cellStyle name="Обычный 4 2 3 2 2" xfId="3244"/>
    <cellStyle name="Обычный 4 2 3 3" xfId="3245"/>
    <cellStyle name="Обычный 4 2 3 4" xfId="3246"/>
    <cellStyle name="Обычный 4 2 3 5" xfId="3247"/>
    <cellStyle name="Обычный 4 2 3_сверка" xfId="3248"/>
    <cellStyle name="Обычный 4 2 4" xfId="3249"/>
    <cellStyle name="Обычный 4 2 4 2" xfId="3250"/>
    <cellStyle name="Обычный 4 2 5" xfId="3251"/>
    <cellStyle name="Обычный 4 2 5 2" xfId="3252"/>
    <cellStyle name="Обычный 4 2 6" xfId="3253"/>
    <cellStyle name="Обычный 4 2 7" xfId="3254"/>
    <cellStyle name="Обычный 4 2 8" xfId="3255"/>
    <cellStyle name="Обычный 4 2_08" xfId="3256"/>
    <cellStyle name="Обычный 4 3" xfId="3257"/>
    <cellStyle name="Обычный 4 3 2" xfId="3258"/>
    <cellStyle name="Обычный 4 3 2 2" xfId="3259"/>
    <cellStyle name="Обычный 4 3 2 2 2" xfId="3260"/>
    <cellStyle name="Обычный 4 3 2 3" xfId="3261"/>
    <cellStyle name="Обычный 4 3 2 4" xfId="3262"/>
    <cellStyle name="Обычный 4 3 2 5" xfId="3263"/>
    <cellStyle name="Обычный 4 3 3" xfId="3264"/>
    <cellStyle name="Обычный 4 3 4" xfId="3265"/>
    <cellStyle name="Обычный 4 3 5" xfId="3266"/>
    <cellStyle name="Обычный 4 4" xfId="3267"/>
    <cellStyle name="Обычный 4 4 2" xfId="3268"/>
    <cellStyle name="Обычный 4 4 3" xfId="3269"/>
    <cellStyle name="Обычный 4 4 4" xfId="3270"/>
    <cellStyle name="Обычный 4 4_сверка" xfId="3271"/>
    <cellStyle name="Обычный 4 5" xfId="3272"/>
    <cellStyle name="Обычный 4 5 2" xfId="3273"/>
    <cellStyle name="Обычный 4 5 2 2" xfId="3274"/>
    <cellStyle name="Обычный 4 5 3" xfId="3275"/>
    <cellStyle name="Обычный 4 5 4" xfId="3276"/>
    <cellStyle name="Обычный 4 6" xfId="3277"/>
    <cellStyle name="Обычный 4 6 2" xfId="3278"/>
    <cellStyle name="Обычный 4 7" xfId="3279"/>
    <cellStyle name="Обычный 4 8" xfId="3280"/>
    <cellStyle name="Обычный 4 9" xfId="3281"/>
    <cellStyle name="Обычный 4_08" xfId="3282"/>
    <cellStyle name="Обычный 40" xfId="3283"/>
    <cellStyle name="Обычный 41" xfId="3284"/>
    <cellStyle name="Обычный 42" xfId="3285"/>
    <cellStyle name="Обычный 43" xfId="3286"/>
    <cellStyle name="Обычный 44" xfId="3287"/>
    <cellStyle name="Обычный 45" xfId="3288"/>
    <cellStyle name="Обычный 46" xfId="3289"/>
    <cellStyle name="Обычный 47" xfId="3290"/>
    <cellStyle name="Обычный 48" xfId="3291"/>
    <cellStyle name="Обычный 49" xfId="3292"/>
    <cellStyle name="Обычный 5" xfId="3293"/>
    <cellStyle name="Обычный 5 2" xfId="3294"/>
    <cellStyle name="Обычный 5 2 2" xfId="3295"/>
    <cellStyle name="Обычный 5 2 2 2" xfId="3296"/>
    <cellStyle name="Обычный 5 2 2 3" xfId="3297"/>
    <cellStyle name="Обычный 5 2 2 4" xfId="3298"/>
    <cellStyle name="Обычный 5 2 3" xfId="3299"/>
    <cellStyle name="Обычный 5 2 3 2" xfId="3300"/>
    <cellStyle name="Обычный 5 2 3 3" xfId="3301"/>
    <cellStyle name="Обычный 5 2 4" xfId="3302"/>
    <cellStyle name="Обычный 5 2 5" xfId="3303"/>
    <cellStyle name="Обычный 5 2 6" xfId="3304"/>
    <cellStyle name="Обычный 5 3" xfId="3305"/>
    <cellStyle name="Обычный 5 3 2" xfId="3306"/>
    <cellStyle name="Обычный 5 3 2 2" xfId="3307"/>
    <cellStyle name="Обычный 5 3 3" xfId="3308"/>
    <cellStyle name="Обычный 5 3 4" xfId="3309"/>
    <cellStyle name="Обычный 5 3 5" xfId="3310"/>
    <cellStyle name="Обычный 5 4" xfId="3311"/>
    <cellStyle name="Обычный 5 4 2" xfId="3312"/>
    <cellStyle name="Обычный 5 4 3" xfId="3313"/>
    <cellStyle name="Обычный 5 4 4" xfId="3314"/>
    <cellStyle name="Обычный 5 5" xfId="3315"/>
    <cellStyle name="Обычный 5 5 2" xfId="3316"/>
    <cellStyle name="Обычный 5 5 3" xfId="3317"/>
    <cellStyle name="Обычный 5 5_сверка" xfId="3318"/>
    <cellStyle name="Обычный 5 6" xfId="3319"/>
    <cellStyle name="Обычный 5 6 2" xfId="3320"/>
    <cellStyle name="Обычный 5 6_сверка" xfId="3321"/>
    <cellStyle name="Обычный 5 7" xfId="3322"/>
    <cellStyle name="Обычный 5 8" xfId="3323"/>
    <cellStyle name="Обычный 5 9" xfId="3324"/>
    <cellStyle name="Обычный 5_08" xfId="3325"/>
    <cellStyle name="Обычный 50" xfId="3326"/>
    <cellStyle name="Обычный 51" xfId="3327"/>
    <cellStyle name="Обычный 52" xfId="3328"/>
    <cellStyle name="Обычный 53" xfId="3329"/>
    <cellStyle name="Обычный 54" xfId="3330"/>
    <cellStyle name="Обычный 55" xfId="3331"/>
    <cellStyle name="Обычный 56" xfId="3332"/>
    <cellStyle name="Обычный 57" xfId="3333"/>
    <cellStyle name="Обычный 58" xfId="3334"/>
    <cellStyle name="Обычный 59" xfId="3335"/>
    <cellStyle name="Обычный 6" xfId="3336"/>
    <cellStyle name="Обычный 6 2" xfId="3337"/>
    <cellStyle name="Обычный 6 2 2" xfId="3338"/>
    <cellStyle name="Обычный 6 2 2 2" xfId="3339"/>
    <cellStyle name="Обычный 6 2 2 3" xfId="3340"/>
    <cellStyle name="Обычный 6 2 2 4" xfId="3341"/>
    <cellStyle name="Обычный 6 2 2 4 2" xfId="3342"/>
    <cellStyle name="Обычный 6 2 2 5" xfId="3343"/>
    <cellStyle name="Обычный 6 2 2_сверка" xfId="3344"/>
    <cellStyle name="Обычный 6 2 3" xfId="3345"/>
    <cellStyle name="Обычный 6 2 4" xfId="3346"/>
    <cellStyle name="Обычный 6 2 5" xfId="3347"/>
    <cellStyle name="Обычный 6 2 5 2" xfId="3348"/>
    <cellStyle name="Обычный 6 2 6" xfId="3349"/>
    <cellStyle name="Обычный 6 2 7" xfId="3350"/>
    <cellStyle name="Обычный 6 2_сверка" xfId="3351"/>
    <cellStyle name="Обычный 6 3" xfId="3352"/>
    <cellStyle name="Обычный 6 3 2" xfId="3353"/>
    <cellStyle name="Обычный 6 3 3" xfId="3354"/>
    <cellStyle name="Обычный 6 3 4" xfId="3355"/>
    <cellStyle name="Обычный 6 4" xfId="3356"/>
    <cellStyle name="Обычный 6 4 2" xfId="3357"/>
    <cellStyle name="Обычный 6 5" xfId="3358"/>
    <cellStyle name="Обычный 6 5 2" xfId="3359"/>
    <cellStyle name="Обычный 6 6" xfId="3360"/>
    <cellStyle name="Обычный 6 7" xfId="3361"/>
    <cellStyle name="Обычный 60" xfId="3362"/>
    <cellStyle name="Обычный 61" xfId="3363"/>
    <cellStyle name="Обычный 62" xfId="3364"/>
    <cellStyle name="Обычный 63" xfId="3365"/>
    <cellStyle name="Обычный 64" xfId="3366"/>
    <cellStyle name="Обычный 65" xfId="3367"/>
    <cellStyle name="Обычный 66" xfId="3368"/>
    <cellStyle name="Обычный 67" xfId="3369"/>
    <cellStyle name="Обычный 68" xfId="3370"/>
    <cellStyle name="Обычный 68 2" xfId="3371"/>
    <cellStyle name="Обычный 69" xfId="3372"/>
    <cellStyle name="Обычный 7" xfId="3373"/>
    <cellStyle name="Обычный 7 2" xfId="3374"/>
    <cellStyle name="Обычный 7 2 2" xfId="3375"/>
    <cellStyle name="Обычный 7 2 2 2" xfId="3376"/>
    <cellStyle name="Обычный 7 2 3" xfId="3377"/>
    <cellStyle name="Обычный 7 2 4" xfId="3378"/>
    <cellStyle name="Обычный 7 2 5" xfId="3379"/>
    <cellStyle name="Обычный 7 3" xfId="3380"/>
    <cellStyle name="Обычный 7 3 2" xfId="3381"/>
    <cellStyle name="Обычный 7 3 3" xfId="3382"/>
    <cellStyle name="Обычный 7 4" xfId="3383"/>
    <cellStyle name="Обычный 7 5" xfId="3384"/>
    <cellStyle name="Обычный 7 6" xfId="3385"/>
    <cellStyle name="Обычный 7 7" xfId="3386"/>
    <cellStyle name="Обычный 70" xfId="3387"/>
    <cellStyle name="Обычный 71" xfId="3388"/>
    <cellStyle name="Обычный 72" xfId="3389"/>
    <cellStyle name="Обычный 73" xfId="3390"/>
    <cellStyle name="Обычный 74" xfId="3391"/>
    <cellStyle name="Обычный 75" xfId="3392"/>
    <cellStyle name="Обычный 76" xfId="3393"/>
    <cellStyle name="Обычный 77" xfId="3394"/>
    <cellStyle name="Обычный 77 2" xfId="3395"/>
    <cellStyle name="Обычный 78" xfId="3396"/>
    <cellStyle name="Обычный 79" xfId="3397"/>
    <cellStyle name="Обычный 8" xfId="3398"/>
    <cellStyle name="Обычный 8 2" xfId="3399"/>
    <cellStyle name="Обычный 8 2 2" xfId="3400"/>
    <cellStyle name="Обычный 8 2 2 2" xfId="3401"/>
    <cellStyle name="Обычный 8 2 3" xfId="3402"/>
    <cellStyle name="Обычный 8 2 4" xfId="3403"/>
    <cellStyle name="Обычный 8 3" xfId="3404"/>
    <cellStyle name="Обычный 8 3 2" xfId="3405"/>
    <cellStyle name="Обычный 8 4" xfId="3406"/>
    <cellStyle name="Обычный 80" xfId="3407"/>
    <cellStyle name="Обычный 81" xfId="3408"/>
    <cellStyle name="Обычный 82" xfId="3409"/>
    <cellStyle name="Обычный 83" xfId="3410"/>
    <cellStyle name="Обычный 84" xfId="3411"/>
    <cellStyle name="Обычный 85" xfId="3412"/>
    <cellStyle name="Обычный 86" xfId="3413"/>
    <cellStyle name="Обычный 87" xfId="3414"/>
    <cellStyle name="Обычный 88" xfId="3415"/>
    <cellStyle name="Обычный 89" xfId="3416"/>
    <cellStyle name="Обычный 9" xfId="3417"/>
    <cellStyle name="Обычный 9 2" xfId="3418"/>
    <cellStyle name="Обычный 9 2 2" xfId="3419"/>
    <cellStyle name="Обычный 9 2 2 2" xfId="3420"/>
    <cellStyle name="Обычный 9 2 3" xfId="3421"/>
    <cellStyle name="Обычный 9 2 4" xfId="3422"/>
    <cellStyle name="Обычный 9 3" xfId="3423"/>
    <cellStyle name="Обычный 9 4" xfId="3424"/>
    <cellStyle name="Обычный 9 5" xfId="3425"/>
    <cellStyle name="Обычный 9 5 2" xfId="3426"/>
    <cellStyle name="Обычный 9 6" xfId="3427"/>
    <cellStyle name="Обычный 9 7" xfId="3428"/>
    <cellStyle name="Обычный 9_сверка" xfId="3429"/>
    <cellStyle name="Обычный 90" xfId="3430"/>
    <cellStyle name="Обычный 91" xfId="3431"/>
    <cellStyle name="Плохой 10" xfId="3432"/>
    <cellStyle name="Плохой 10 2" xfId="3433"/>
    <cellStyle name="Плохой 10 3" xfId="3434"/>
    <cellStyle name="Плохой 11" xfId="3435"/>
    <cellStyle name="Плохой 12" xfId="3436"/>
    <cellStyle name="Плохой 2" xfId="3437"/>
    <cellStyle name="Плохой 2 2" xfId="3438"/>
    <cellStyle name="Плохой 2 2 2" xfId="3439"/>
    <cellStyle name="Плохой 2 2 3" xfId="3440"/>
    <cellStyle name="Плохой 2 3" xfId="3441"/>
    <cellStyle name="Плохой 2 3 2" xfId="3442"/>
    <cellStyle name="Плохой 2 4" xfId="3443"/>
    <cellStyle name="Плохой 2 4 2" xfId="3444"/>
    <cellStyle name="Плохой 2 5" xfId="3445"/>
    <cellStyle name="Плохой 2 6" xfId="3446"/>
    <cellStyle name="Плохой 2_08" xfId="3447"/>
    <cellStyle name="Плохой 3" xfId="3448"/>
    <cellStyle name="Плохой 3 2" xfId="3449"/>
    <cellStyle name="Плохой 3 2 2" xfId="3450"/>
    <cellStyle name="Плохой 3 2 3" xfId="3451"/>
    <cellStyle name="Плохой 3 3" xfId="3452"/>
    <cellStyle name="Плохой 3 4" xfId="3453"/>
    <cellStyle name="Плохой 4" xfId="3454"/>
    <cellStyle name="Плохой 4 2" xfId="3455"/>
    <cellStyle name="Плохой 4 2 2" xfId="3456"/>
    <cellStyle name="Плохой 4 2 3" xfId="3457"/>
    <cellStyle name="Плохой 4 3" xfId="3458"/>
    <cellStyle name="Плохой 4 4" xfId="3459"/>
    <cellStyle name="Плохой 5" xfId="3460"/>
    <cellStyle name="Плохой 5 2" xfId="3461"/>
    <cellStyle name="Плохой 5 2 2" xfId="3462"/>
    <cellStyle name="Плохой 5 2 3" xfId="3463"/>
    <cellStyle name="Плохой 5 3" xfId="3464"/>
    <cellStyle name="Плохой 5 4" xfId="3465"/>
    <cellStyle name="Плохой 6" xfId="3466"/>
    <cellStyle name="Плохой 6 2" xfId="3467"/>
    <cellStyle name="Плохой 6 2 2" xfId="3468"/>
    <cellStyle name="Плохой 6 2 3" xfId="3469"/>
    <cellStyle name="Плохой 6 3" xfId="3470"/>
    <cellStyle name="Плохой 6 4" xfId="3471"/>
    <cellStyle name="Плохой 7" xfId="3472"/>
    <cellStyle name="Плохой 7 2" xfId="3473"/>
    <cellStyle name="Плохой 7 2 2" xfId="3474"/>
    <cellStyle name="Плохой 7 2 3" xfId="3475"/>
    <cellStyle name="Плохой 7 3" xfId="3476"/>
    <cellStyle name="Плохой 7 4" xfId="3477"/>
    <cellStyle name="Плохой 8" xfId="3478"/>
    <cellStyle name="Плохой 8 2" xfId="3479"/>
    <cellStyle name="Плохой 8 2 2" xfId="3480"/>
    <cellStyle name="Плохой 8 2 3" xfId="3481"/>
    <cellStyle name="Плохой 8 3" xfId="3482"/>
    <cellStyle name="Плохой 8 4" xfId="3483"/>
    <cellStyle name="Плохой 9" xfId="3484"/>
    <cellStyle name="Плохой 9 2" xfId="3485"/>
    <cellStyle name="Плохой 9 2 2" xfId="3486"/>
    <cellStyle name="Плохой 9 2 3" xfId="3487"/>
    <cellStyle name="Плохой 9 3" xfId="3488"/>
    <cellStyle name="Плохой 9 4" xfId="3489"/>
    <cellStyle name="По центру с переносом" xfId="3490"/>
    <cellStyle name="По центру с переносом 2" xfId="3491"/>
    <cellStyle name="По центру с переносом 3" xfId="3492"/>
    <cellStyle name="По ширине с переносом" xfId="3493"/>
    <cellStyle name="По ширине с переносом 2" xfId="3494"/>
    <cellStyle name="По ширине с переносом 3" xfId="3495"/>
    <cellStyle name="Поле ввода" xfId="3496"/>
    <cellStyle name="Поле ввода 2" xfId="3497"/>
    <cellStyle name="Поле ввода 3" xfId="3498"/>
    <cellStyle name="Пояснение 10" xfId="3499"/>
    <cellStyle name="Пояснение 10 2" xfId="3500"/>
    <cellStyle name="Пояснение 10 3" xfId="3501"/>
    <cellStyle name="Пояснение 11" xfId="3502"/>
    <cellStyle name="Пояснение 2" xfId="3503"/>
    <cellStyle name="Пояснение 2 2" xfId="3504"/>
    <cellStyle name="Пояснение 2 2 2" xfId="3505"/>
    <cellStyle name="Пояснение 2 2 3" xfId="3506"/>
    <cellStyle name="Пояснение 2 3" xfId="3507"/>
    <cellStyle name="Пояснение 2 3 2" xfId="3508"/>
    <cellStyle name="Пояснение 2 4" xfId="3509"/>
    <cellStyle name="Пояснение 2 4 2" xfId="3510"/>
    <cellStyle name="Пояснение 2 5" xfId="3511"/>
    <cellStyle name="Пояснение 2 6" xfId="3512"/>
    <cellStyle name="Пояснение 2_08" xfId="3513"/>
    <cellStyle name="Пояснение 3" xfId="3514"/>
    <cellStyle name="Пояснение 3 2" xfId="3515"/>
    <cellStyle name="Пояснение 3 2 2" xfId="3516"/>
    <cellStyle name="Пояснение 3 2 3" xfId="3517"/>
    <cellStyle name="Пояснение 3 3" xfId="3518"/>
    <cellStyle name="Пояснение 3 4" xfId="3519"/>
    <cellStyle name="Пояснение 4" xfId="3520"/>
    <cellStyle name="Пояснение 4 2" xfId="3521"/>
    <cellStyle name="Пояснение 4 2 2" xfId="3522"/>
    <cellStyle name="Пояснение 4 2 3" xfId="3523"/>
    <cellStyle name="Пояснение 4 3" xfId="3524"/>
    <cellStyle name="Пояснение 4 4" xfId="3525"/>
    <cellStyle name="Пояснение 5" xfId="3526"/>
    <cellStyle name="Пояснение 5 2" xfId="3527"/>
    <cellStyle name="Пояснение 5 2 2" xfId="3528"/>
    <cellStyle name="Пояснение 5 2 3" xfId="3529"/>
    <cellStyle name="Пояснение 5 3" xfId="3530"/>
    <cellStyle name="Пояснение 5 4" xfId="3531"/>
    <cellStyle name="Пояснение 6" xfId="3532"/>
    <cellStyle name="Пояснение 6 2" xfId="3533"/>
    <cellStyle name="Пояснение 6 2 2" xfId="3534"/>
    <cellStyle name="Пояснение 6 2 3" xfId="3535"/>
    <cellStyle name="Пояснение 6 3" xfId="3536"/>
    <cellStyle name="Пояснение 6 4" xfId="3537"/>
    <cellStyle name="Пояснение 7" xfId="3538"/>
    <cellStyle name="Пояснение 7 2" xfId="3539"/>
    <cellStyle name="Пояснение 7 2 2" xfId="3540"/>
    <cellStyle name="Пояснение 7 2 3" xfId="3541"/>
    <cellStyle name="Пояснение 7 3" xfId="3542"/>
    <cellStyle name="Пояснение 7 4" xfId="3543"/>
    <cellStyle name="Пояснение 8" xfId="3544"/>
    <cellStyle name="Пояснение 8 2" xfId="3545"/>
    <cellStyle name="Пояснение 8 2 2" xfId="3546"/>
    <cellStyle name="Пояснение 8 2 3" xfId="3547"/>
    <cellStyle name="Пояснение 8 3" xfId="3548"/>
    <cellStyle name="Пояснение 8 4" xfId="3549"/>
    <cellStyle name="Пояснение 9" xfId="3550"/>
    <cellStyle name="Пояснение 9 2" xfId="3551"/>
    <cellStyle name="Пояснение 9 2 2" xfId="3552"/>
    <cellStyle name="Пояснение 9 2 3" xfId="3553"/>
    <cellStyle name="Пояснение 9 3" xfId="3554"/>
    <cellStyle name="Пояснение 9 4" xfId="3555"/>
    <cellStyle name="Примечание 10" xfId="3556"/>
    <cellStyle name="Примечание 10 2" xfId="3557"/>
    <cellStyle name="Примечание 10 2 2" xfId="3558"/>
    <cellStyle name="Примечание 10 2 3" xfId="3559"/>
    <cellStyle name="Примечание 10 3" xfId="3560"/>
    <cellStyle name="Примечание 10 4" xfId="3561"/>
    <cellStyle name="Примечание 10_46EE.2011(v1.0)" xfId="3562"/>
    <cellStyle name="Примечание 11" xfId="3563"/>
    <cellStyle name="Примечание 11 2" xfId="3564"/>
    <cellStyle name="Примечание 11 2 2" xfId="3565"/>
    <cellStyle name="Примечание 11 2 3" xfId="3566"/>
    <cellStyle name="Примечание 11 3" xfId="3567"/>
    <cellStyle name="Примечание 11 4" xfId="3568"/>
    <cellStyle name="Примечание 11_46EE.2011(v1.0)" xfId="3569"/>
    <cellStyle name="Примечание 12" xfId="3570"/>
    <cellStyle name="Примечание 12 2" xfId="3571"/>
    <cellStyle name="Примечание 12 2 2" xfId="3572"/>
    <cellStyle name="Примечание 12 2 3" xfId="3573"/>
    <cellStyle name="Примечание 12 3" xfId="3574"/>
    <cellStyle name="Примечание 12 4" xfId="3575"/>
    <cellStyle name="Примечание 12_46EE.2011(v1.0)" xfId="3576"/>
    <cellStyle name="Примечание 13" xfId="3577"/>
    <cellStyle name="Примечание 13 2" xfId="3578"/>
    <cellStyle name="Примечание 13 3" xfId="3579"/>
    <cellStyle name="Примечание 14" xfId="3580"/>
    <cellStyle name="Примечание 14 2" xfId="3581"/>
    <cellStyle name="Примечание 14 3" xfId="3582"/>
    <cellStyle name="Примечание 15" xfId="3583"/>
    <cellStyle name="Примечание 16" xfId="3584"/>
    <cellStyle name="Примечание 17" xfId="3585"/>
    <cellStyle name="Примечание 18" xfId="3586"/>
    <cellStyle name="Примечание 19" xfId="3587"/>
    <cellStyle name="Примечание 2" xfId="3588"/>
    <cellStyle name="Примечание 2 10" xfId="3589"/>
    <cellStyle name="Примечание 2 10 2" xfId="3590"/>
    <cellStyle name="Примечание 2 11" xfId="3591"/>
    <cellStyle name="Примечание 2 12" xfId="3592"/>
    <cellStyle name="Примечание 2 2" xfId="3593"/>
    <cellStyle name="Примечание 2 2 2" xfId="3594"/>
    <cellStyle name="Примечание 2 2 3" xfId="3595"/>
    <cellStyle name="Примечание 2 3" xfId="3596"/>
    <cellStyle name="Примечание 2 3 2" xfId="3597"/>
    <cellStyle name="Примечание 2 3 3" xfId="3598"/>
    <cellStyle name="Примечание 2 4" xfId="3599"/>
    <cellStyle name="Примечание 2 4 2" xfId="3600"/>
    <cellStyle name="Примечание 2 4 3" xfId="3601"/>
    <cellStyle name="Примечание 2 5" xfId="3602"/>
    <cellStyle name="Примечание 2 5 2" xfId="3603"/>
    <cellStyle name="Примечание 2 5 3" xfId="3604"/>
    <cellStyle name="Примечание 2 6" xfId="3605"/>
    <cellStyle name="Примечание 2 6 2" xfId="3606"/>
    <cellStyle name="Примечание 2 6 3" xfId="3607"/>
    <cellStyle name="Примечание 2 7" xfId="3608"/>
    <cellStyle name="Примечание 2 7 2" xfId="3609"/>
    <cellStyle name="Примечание 2 7 3" xfId="3610"/>
    <cellStyle name="Примечание 2 8" xfId="3611"/>
    <cellStyle name="Примечание 2 8 2" xfId="3612"/>
    <cellStyle name="Примечание 2 8 3" xfId="3613"/>
    <cellStyle name="Примечание 2 9" xfId="3614"/>
    <cellStyle name="Примечание 2 9 2" xfId="3615"/>
    <cellStyle name="Примечание 2_08" xfId="3616"/>
    <cellStyle name="Примечание 20" xfId="3617"/>
    <cellStyle name="Примечание 21" xfId="3618"/>
    <cellStyle name="Примечание 22" xfId="3619"/>
    <cellStyle name="Примечание 23" xfId="3620"/>
    <cellStyle name="Примечание 24" xfId="3621"/>
    <cellStyle name="Примечание 25" xfId="3622"/>
    <cellStyle name="Примечание 26" xfId="3623"/>
    <cellStyle name="Примечание 27" xfId="3624"/>
    <cellStyle name="Примечание 28" xfId="3625"/>
    <cellStyle name="Примечание 29" xfId="3626"/>
    <cellStyle name="Примечание 3" xfId="3627"/>
    <cellStyle name="Примечание 3 10" xfId="3628"/>
    <cellStyle name="Примечание 3 2" xfId="3629"/>
    <cellStyle name="Примечание 3 2 2" xfId="3630"/>
    <cellStyle name="Примечание 3 2 3" xfId="3631"/>
    <cellStyle name="Примечание 3 3" xfId="3632"/>
    <cellStyle name="Примечание 3 3 2" xfId="3633"/>
    <cellStyle name="Примечание 3 3 3" xfId="3634"/>
    <cellStyle name="Примечание 3 4" xfId="3635"/>
    <cellStyle name="Примечание 3 4 2" xfId="3636"/>
    <cellStyle name="Примечание 3 4 3" xfId="3637"/>
    <cellStyle name="Примечание 3 5" xfId="3638"/>
    <cellStyle name="Примечание 3 5 2" xfId="3639"/>
    <cellStyle name="Примечание 3 5 3" xfId="3640"/>
    <cellStyle name="Примечание 3 6" xfId="3641"/>
    <cellStyle name="Примечание 3 6 2" xfId="3642"/>
    <cellStyle name="Примечание 3 6 3" xfId="3643"/>
    <cellStyle name="Примечание 3 7" xfId="3644"/>
    <cellStyle name="Примечание 3 7 2" xfId="3645"/>
    <cellStyle name="Примечание 3 7 3" xfId="3646"/>
    <cellStyle name="Примечание 3 8" xfId="3647"/>
    <cellStyle name="Примечание 3 8 2" xfId="3648"/>
    <cellStyle name="Примечание 3 8 3" xfId="3649"/>
    <cellStyle name="Примечание 3 9" xfId="3650"/>
    <cellStyle name="Примечание 3_46EE.2011(v1.0)" xfId="3651"/>
    <cellStyle name="Примечание 30" xfId="3652"/>
    <cellStyle name="Примечание 31" xfId="3653"/>
    <cellStyle name="Примечание 32" xfId="3654"/>
    <cellStyle name="Примечание 33" xfId="3655"/>
    <cellStyle name="Примечание 34" xfId="3656"/>
    <cellStyle name="Примечание 35" xfId="3657"/>
    <cellStyle name="Примечание 36" xfId="3658"/>
    <cellStyle name="Примечание 37" xfId="3659"/>
    <cellStyle name="Примечание 4" xfId="3660"/>
    <cellStyle name="Примечание 4 10" xfId="3661"/>
    <cellStyle name="Примечание 4 2" xfId="3662"/>
    <cellStyle name="Примечание 4 2 2" xfId="3663"/>
    <cellStyle name="Примечание 4 2 3" xfId="3664"/>
    <cellStyle name="Примечание 4 3" xfId="3665"/>
    <cellStyle name="Примечание 4 3 2" xfId="3666"/>
    <cellStyle name="Примечание 4 3 3" xfId="3667"/>
    <cellStyle name="Примечание 4 4" xfId="3668"/>
    <cellStyle name="Примечание 4 4 2" xfId="3669"/>
    <cellStyle name="Примечание 4 4 3" xfId="3670"/>
    <cellStyle name="Примечание 4 5" xfId="3671"/>
    <cellStyle name="Примечание 4 5 2" xfId="3672"/>
    <cellStyle name="Примечание 4 5 3" xfId="3673"/>
    <cellStyle name="Примечание 4 6" xfId="3674"/>
    <cellStyle name="Примечание 4 6 2" xfId="3675"/>
    <cellStyle name="Примечание 4 6 3" xfId="3676"/>
    <cellStyle name="Примечание 4 7" xfId="3677"/>
    <cellStyle name="Примечание 4 7 2" xfId="3678"/>
    <cellStyle name="Примечание 4 7 3" xfId="3679"/>
    <cellStyle name="Примечание 4 8" xfId="3680"/>
    <cellStyle name="Примечание 4 8 2" xfId="3681"/>
    <cellStyle name="Примечание 4 8 3" xfId="3682"/>
    <cellStyle name="Примечание 4 9" xfId="3683"/>
    <cellStyle name="Примечание 4_46EE.2011(v1.0)" xfId="3684"/>
    <cellStyle name="Примечание 5" xfId="3685"/>
    <cellStyle name="Примечание 5 10" xfId="3686"/>
    <cellStyle name="Примечание 5 2" xfId="3687"/>
    <cellStyle name="Примечание 5 2 2" xfId="3688"/>
    <cellStyle name="Примечание 5 2 3" xfId="3689"/>
    <cellStyle name="Примечание 5 3" xfId="3690"/>
    <cellStyle name="Примечание 5 3 2" xfId="3691"/>
    <cellStyle name="Примечание 5 3 3" xfId="3692"/>
    <cellStyle name="Примечание 5 4" xfId="3693"/>
    <cellStyle name="Примечание 5 4 2" xfId="3694"/>
    <cellStyle name="Примечание 5 4 3" xfId="3695"/>
    <cellStyle name="Примечание 5 5" xfId="3696"/>
    <cellStyle name="Примечание 5 5 2" xfId="3697"/>
    <cellStyle name="Примечание 5 5 3" xfId="3698"/>
    <cellStyle name="Примечание 5 6" xfId="3699"/>
    <cellStyle name="Примечание 5 6 2" xfId="3700"/>
    <cellStyle name="Примечание 5 6 3" xfId="3701"/>
    <cellStyle name="Примечание 5 7" xfId="3702"/>
    <cellStyle name="Примечание 5 7 2" xfId="3703"/>
    <cellStyle name="Примечание 5 7 3" xfId="3704"/>
    <cellStyle name="Примечание 5 8" xfId="3705"/>
    <cellStyle name="Примечание 5 8 2" xfId="3706"/>
    <cellStyle name="Примечание 5 8 3" xfId="3707"/>
    <cellStyle name="Примечание 5 9" xfId="3708"/>
    <cellStyle name="Примечание 5_46EE.2011(v1.0)" xfId="3709"/>
    <cellStyle name="Примечание 6" xfId="3710"/>
    <cellStyle name="Примечание 6 2" xfId="3711"/>
    <cellStyle name="Примечание 6 2 2" xfId="3712"/>
    <cellStyle name="Примечание 6 2 3" xfId="3713"/>
    <cellStyle name="Примечание 6 3" xfId="3714"/>
    <cellStyle name="Примечание 6 4" xfId="3715"/>
    <cellStyle name="Примечание 6_46EE.2011(v1.0)" xfId="3716"/>
    <cellStyle name="Примечание 7" xfId="3717"/>
    <cellStyle name="Примечание 7 2" xfId="3718"/>
    <cellStyle name="Примечание 7 2 2" xfId="3719"/>
    <cellStyle name="Примечание 7 2 3" xfId="3720"/>
    <cellStyle name="Примечание 7 3" xfId="3721"/>
    <cellStyle name="Примечание 7 4" xfId="3722"/>
    <cellStyle name="Примечание 7_46EE.2011(v1.0)" xfId="3723"/>
    <cellStyle name="Примечание 8" xfId="3724"/>
    <cellStyle name="Примечание 8 2" xfId="3725"/>
    <cellStyle name="Примечание 8 2 2" xfId="3726"/>
    <cellStyle name="Примечание 8 2 3" xfId="3727"/>
    <cellStyle name="Примечание 8 3" xfId="3728"/>
    <cellStyle name="Примечание 8 4" xfId="3729"/>
    <cellStyle name="Примечание 8_46EE.2011(v1.0)" xfId="3730"/>
    <cellStyle name="Примечание 9" xfId="3731"/>
    <cellStyle name="Примечание 9 2" xfId="3732"/>
    <cellStyle name="Примечание 9 2 2" xfId="3733"/>
    <cellStyle name="Примечание 9 2 3" xfId="3734"/>
    <cellStyle name="Примечание 9 3" xfId="3735"/>
    <cellStyle name="Примечание 9 4" xfId="3736"/>
    <cellStyle name="Примечание 9_46EE.2011(v1.0)" xfId="3737"/>
    <cellStyle name="Процентный 2" xfId="3738"/>
    <cellStyle name="Процентный 2 2" xfId="3739"/>
    <cellStyle name="Процентный 2 2 2" xfId="3740"/>
    <cellStyle name="Процентный 2 2 3" xfId="3741"/>
    <cellStyle name="Процентный 2 3" xfId="3742"/>
    <cellStyle name="Процентный 2 3 2" xfId="3743"/>
    <cellStyle name="Процентный 2 3 3" xfId="3744"/>
    <cellStyle name="Процентный 2 4" xfId="3745"/>
    <cellStyle name="Процентный 2 5" xfId="3746"/>
    <cellStyle name="Процентный 2 6" xfId="3747"/>
    <cellStyle name="Процентный 2_сверка" xfId="3748"/>
    <cellStyle name="Процентный 3" xfId="3749"/>
    <cellStyle name="Процентный 3 2" xfId="3750"/>
    <cellStyle name="Процентный 3 3" xfId="3751"/>
    <cellStyle name="Процентный 4" xfId="3752"/>
    <cellStyle name="Процентный 4 2" xfId="3753"/>
    <cellStyle name="Процентный 4 3" xfId="3754"/>
    <cellStyle name="Процентный 5" xfId="3755"/>
    <cellStyle name="Процентный 6" xfId="3756"/>
    <cellStyle name="Процентный 7" xfId="3757"/>
    <cellStyle name="Связанная ячейка 10" xfId="3758"/>
    <cellStyle name="Связанная ячейка 10 2" xfId="3759"/>
    <cellStyle name="Связанная ячейка 10 3" xfId="3760"/>
    <cellStyle name="Связанная ячейка 11" xfId="3761"/>
    <cellStyle name="Связанная ячейка 2" xfId="3762"/>
    <cellStyle name="Связанная ячейка 2 2" xfId="3763"/>
    <cellStyle name="Связанная ячейка 2 2 2" xfId="3764"/>
    <cellStyle name="Связанная ячейка 2 2 3" xfId="3765"/>
    <cellStyle name="Связанная ячейка 2 3" xfId="3766"/>
    <cellStyle name="Связанная ячейка 2 3 2" xfId="3767"/>
    <cellStyle name="Связанная ячейка 2 4" xfId="3768"/>
    <cellStyle name="Связанная ячейка 2 4 2" xfId="3769"/>
    <cellStyle name="Связанная ячейка 2 5" xfId="3770"/>
    <cellStyle name="Связанная ячейка 2 6" xfId="3771"/>
    <cellStyle name="Связанная ячейка 2_08" xfId="3772"/>
    <cellStyle name="Связанная ячейка 3" xfId="3773"/>
    <cellStyle name="Связанная ячейка 3 2" xfId="3774"/>
    <cellStyle name="Связанная ячейка 3 2 2" xfId="3775"/>
    <cellStyle name="Связанная ячейка 3 2 3" xfId="3776"/>
    <cellStyle name="Связанная ячейка 3 3" xfId="3777"/>
    <cellStyle name="Связанная ячейка 3 4" xfId="3778"/>
    <cellStyle name="Связанная ячейка 3_46EE.2011(v1.0)" xfId="3779"/>
    <cellStyle name="Связанная ячейка 4" xfId="3780"/>
    <cellStyle name="Связанная ячейка 4 2" xfId="3781"/>
    <cellStyle name="Связанная ячейка 4 2 2" xfId="3782"/>
    <cellStyle name="Связанная ячейка 4 2 3" xfId="3783"/>
    <cellStyle name="Связанная ячейка 4 3" xfId="3784"/>
    <cellStyle name="Связанная ячейка 4 4" xfId="3785"/>
    <cellStyle name="Связанная ячейка 4_46EE.2011(v1.0)" xfId="3786"/>
    <cellStyle name="Связанная ячейка 5" xfId="3787"/>
    <cellStyle name="Связанная ячейка 5 2" xfId="3788"/>
    <cellStyle name="Связанная ячейка 5 2 2" xfId="3789"/>
    <cellStyle name="Связанная ячейка 5 2 3" xfId="3790"/>
    <cellStyle name="Связанная ячейка 5 3" xfId="3791"/>
    <cellStyle name="Связанная ячейка 5 4" xfId="3792"/>
    <cellStyle name="Связанная ячейка 5_46EE.2011(v1.0)" xfId="3793"/>
    <cellStyle name="Связанная ячейка 6" xfId="3794"/>
    <cellStyle name="Связанная ячейка 6 2" xfId="3795"/>
    <cellStyle name="Связанная ячейка 6 2 2" xfId="3796"/>
    <cellStyle name="Связанная ячейка 6 2 3" xfId="3797"/>
    <cellStyle name="Связанная ячейка 6 3" xfId="3798"/>
    <cellStyle name="Связанная ячейка 6 4" xfId="3799"/>
    <cellStyle name="Связанная ячейка 6_46EE.2011(v1.0)" xfId="3800"/>
    <cellStyle name="Связанная ячейка 7" xfId="3801"/>
    <cellStyle name="Связанная ячейка 7 2" xfId="3802"/>
    <cellStyle name="Связанная ячейка 7 2 2" xfId="3803"/>
    <cellStyle name="Связанная ячейка 7 2 3" xfId="3804"/>
    <cellStyle name="Связанная ячейка 7 3" xfId="3805"/>
    <cellStyle name="Связанная ячейка 7 4" xfId="3806"/>
    <cellStyle name="Связанная ячейка 7_46EE.2011(v1.0)" xfId="3807"/>
    <cellStyle name="Связанная ячейка 8" xfId="3808"/>
    <cellStyle name="Связанная ячейка 8 2" xfId="3809"/>
    <cellStyle name="Связанная ячейка 8 2 2" xfId="3810"/>
    <cellStyle name="Связанная ячейка 8 2 3" xfId="3811"/>
    <cellStyle name="Связанная ячейка 8 3" xfId="3812"/>
    <cellStyle name="Связанная ячейка 8 4" xfId="3813"/>
    <cellStyle name="Связанная ячейка 8_46EE.2011(v1.0)" xfId="3814"/>
    <cellStyle name="Связанная ячейка 9" xfId="3815"/>
    <cellStyle name="Связанная ячейка 9 2" xfId="3816"/>
    <cellStyle name="Связанная ячейка 9 2 2" xfId="3817"/>
    <cellStyle name="Связанная ячейка 9 2 3" xfId="3818"/>
    <cellStyle name="Связанная ячейка 9 3" xfId="3819"/>
    <cellStyle name="Связанная ячейка 9 4" xfId="3820"/>
    <cellStyle name="Связанная ячейка 9_46EE.2011(v1.0)" xfId="3821"/>
    <cellStyle name="Стиль 1" xfId="3822"/>
    <cellStyle name="Стиль 1 2" xfId="3823"/>
    <cellStyle name="Стиль 1 2 2" xfId="3824"/>
    <cellStyle name="Стиль 1 2 2 2" xfId="3825"/>
    <cellStyle name="Стиль 1 2 3" xfId="3826"/>
    <cellStyle name="Стиль 1 2 4" xfId="3827"/>
    <cellStyle name="Стиль 1 2_сверка" xfId="3828"/>
    <cellStyle name="Стиль 1 3" xfId="3829"/>
    <cellStyle name="Стиль 1 3 2" xfId="3830"/>
    <cellStyle name="Стиль 1 4" xfId="3831"/>
    <cellStyle name="Стиль 1 4 2" xfId="3832"/>
    <cellStyle name="Стиль 1 5" xfId="3833"/>
    <cellStyle name="Стиль 1 6" xfId="3834"/>
    <cellStyle name="Стиль 1 7" xfId="3835"/>
    <cellStyle name="Стиль 1 8" xfId="3836"/>
    <cellStyle name="Стиль 1_08" xfId="3837"/>
    <cellStyle name="ТЕКСТ" xfId="3838"/>
    <cellStyle name="ТЕКСТ 10" xfId="3839"/>
    <cellStyle name="ТЕКСТ 2" xfId="3840"/>
    <cellStyle name="ТЕКСТ 2 2" xfId="3841"/>
    <cellStyle name="ТЕКСТ 2 3" xfId="3842"/>
    <cellStyle name="ТЕКСТ 3" xfId="3843"/>
    <cellStyle name="ТЕКСТ 3 2" xfId="3844"/>
    <cellStyle name="ТЕКСТ 3 3" xfId="3845"/>
    <cellStyle name="ТЕКСТ 4" xfId="3846"/>
    <cellStyle name="ТЕКСТ 4 2" xfId="3847"/>
    <cellStyle name="ТЕКСТ 4 3" xfId="3848"/>
    <cellStyle name="ТЕКСТ 5" xfId="3849"/>
    <cellStyle name="ТЕКСТ 5 2" xfId="3850"/>
    <cellStyle name="ТЕКСТ 5 3" xfId="3851"/>
    <cellStyle name="ТЕКСТ 6" xfId="3852"/>
    <cellStyle name="ТЕКСТ 6 2" xfId="3853"/>
    <cellStyle name="ТЕКСТ 6 3" xfId="3854"/>
    <cellStyle name="ТЕКСТ 7" xfId="3855"/>
    <cellStyle name="ТЕКСТ 7 2" xfId="3856"/>
    <cellStyle name="ТЕКСТ 7 3" xfId="3857"/>
    <cellStyle name="ТЕКСТ 8" xfId="3858"/>
    <cellStyle name="ТЕКСТ 8 2" xfId="3859"/>
    <cellStyle name="ТЕКСТ 8 3" xfId="3860"/>
    <cellStyle name="ТЕКСТ 9" xfId="3861"/>
    <cellStyle name="Текст предупреждения 10" xfId="3862"/>
    <cellStyle name="Текст предупреждения 10 2" xfId="3863"/>
    <cellStyle name="Текст предупреждения 10 3" xfId="3864"/>
    <cellStyle name="Текст предупреждения 11" xfId="3865"/>
    <cellStyle name="Текст предупреждения 2" xfId="3866"/>
    <cellStyle name="Текст предупреждения 2 2" xfId="3867"/>
    <cellStyle name="Текст предупреждения 2 2 2" xfId="3868"/>
    <cellStyle name="Текст предупреждения 2 2 3" xfId="3869"/>
    <cellStyle name="Текст предупреждения 2 3" xfId="3870"/>
    <cellStyle name="Текст предупреждения 2 3 2" xfId="3871"/>
    <cellStyle name="Текст предупреждения 2 4" xfId="3872"/>
    <cellStyle name="Текст предупреждения 2 4 2" xfId="3873"/>
    <cellStyle name="Текст предупреждения 2 5" xfId="3874"/>
    <cellStyle name="Текст предупреждения 2 6" xfId="3875"/>
    <cellStyle name="Текст предупреждения 2_08" xfId="3876"/>
    <cellStyle name="Текст предупреждения 3" xfId="3877"/>
    <cellStyle name="Текст предупреждения 3 2" xfId="3878"/>
    <cellStyle name="Текст предупреждения 3 2 2" xfId="3879"/>
    <cellStyle name="Текст предупреждения 3 2 3" xfId="3880"/>
    <cellStyle name="Текст предупреждения 3 3" xfId="3881"/>
    <cellStyle name="Текст предупреждения 3 4" xfId="3882"/>
    <cellStyle name="Текст предупреждения 4" xfId="3883"/>
    <cellStyle name="Текст предупреждения 4 2" xfId="3884"/>
    <cellStyle name="Текст предупреждения 4 2 2" xfId="3885"/>
    <cellStyle name="Текст предупреждения 4 2 3" xfId="3886"/>
    <cellStyle name="Текст предупреждения 4 3" xfId="3887"/>
    <cellStyle name="Текст предупреждения 4 4" xfId="3888"/>
    <cellStyle name="Текст предупреждения 5" xfId="3889"/>
    <cellStyle name="Текст предупреждения 5 2" xfId="3890"/>
    <cellStyle name="Текст предупреждения 5 2 2" xfId="3891"/>
    <cellStyle name="Текст предупреждения 5 2 3" xfId="3892"/>
    <cellStyle name="Текст предупреждения 5 3" xfId="3893"/>
    <cellStyle name="Текст предупреждения 5 4" xfId="3894"/>
    <cellStyle name="Текст предупреждения 6" xfId="3895"/>
    <cellStyle name="Текст предупреждения 6 2" xfId="3896"/>
    <cellStyle name="Текст предупреждения 6 2 2" xfId="3897"/>
    <cellStyle name="Текст предупреждения 6 2 3" xfId="3898"/>
    <cellStyle name="Текст предупреждения 6 3" xfId="3899"/>
    <cellStyle name="Текст предупреждения 6 4" xfId="3900"/>
    <cellStyle name="Текст предупреждения 7" xfId="3901"/>
    <cellStyle name="Текст предупреждения 7 2" xfId="3902"/>
    <cellStyle name="Текст предупреждения 7 2 2" xfId="3903"/>
    <cellStyle name="Текст предупреждения 7 2 3" xfId="3904"/>
    <cellStyle name="Текст предупреждения 7 3" xfId="3905"/>
    <cellStyle name="Текст предупреждения 7 4" xfId="3906"/>
    <cellStyle name="Текст предупреждения 8" xfId="3907"/>
    <cellStyle name="Текст предупреждения 8 2" xfId="3908"/>
    <cellStyle name="Текст предупреждения 8 2 2" xfId="3909"/>
    <cellStyle name="Текст предупреждения 8 2 3" xfId="3910"/>
    <cellStyle name="Текст предупреждения 8 3" xfId="3911"/>
    <cellStyle name="Текст предупреждения 8 4" xfId="3912"/>
    <cellStyle name="Текст предупреждения 9" xfId="3913"/>
    <cellStyle name="Текст предупреждения 9 2" xfId="3914"/>
    <cellStyle name="Текст предупреждения 9 2 2" xfId="3915"/>
    <cellStyle name="Текст предупреждения 9 2 3" xfId="3916"/>
    <cellStyle name="Текст предупреждения 9 3" xfId="3917"/>
    <cellStyle name="Текст предупреждения 9 4" xfId="3918"/>
    <cellStyle name="Текстовый" xfId="3919"/>
    <cellStyle name="Текстовый 10" xfId="3920"/>
    <cellStyle name="Текстовый 2" xfId="3921"/>
    <cellStyle name="Текстовый 2 2" xfId="3922"/>
    <cellStyle name="Текстовый 2 3" xfId="3923"/>
    <cellStyle name="Текстовый 3" xfId="3924"/>
    <cellStyle name="Текстовый 3 2" xfId="3925"/>
    <cellStyle name="Текстовый 3 3" xfId="3926"/>
    <cellStyle name="Текстовый 4" xfId="3927"/>
    <cellStyle name="Текстовый 4 2" xfId="3928"/>
    <cellStyle name="Текстовый 4 3" xfId="3929"/>
    <cellStyle name="Текстовый 5" xfId="3930"/>
    <cellStyle name="Текстовый 5 2" xfId="3931"/>
    <cellStyle name="Текстовый 5 3" xfId="3932"/>
    <cellStyle name="Текстовый 6" xfId="3933"/>
    <cellStyle name="Текстовый 6 2" xfId="3934"/>
    <cellStyle name="Текстовый 6 3" xfId="3935"/>
    <cellStyle name="Текстовый 7" xfId="3936"/>
    <cellStyle name="Текстовый 7 2" xfId="3937"/>
    <cellStyle name="Текстовый 7 3" xfId="3938"/>
    <cellStyle name="Текстовый 8" xfId="3939"/>
    <cellStyle name="Текстовый 8 2" xfId="3940"/>
    <cellStyle name="Текстовый 8 3" xfId="3941"/>
    <cellStyle name="Текстовый 9" xfId="3942"/>
    <cellStyle name="Текстовый_1" xfId="3943"/>
    <cellStyle name="Тысячи [0]_22гк" xfId="3944"/>
    <cellStyle name="Тысячи_22гк" xfId="3945"/>
    <cellStyle name="ФИКСИРОВАННЫЙ" xfId="3946"/>
    <cellStyle name="ФИКСИРОВАННЫЙ 10" xfId="3947"/>
    <cellStyle name="ФИКСИРОВАННЫЙ 2" xfId="3948"/>
    <cellStyle name="ФИКСИРОВАННЫЙ 2 2" xfId="3949"/>
    <cellStyle name="ФИКСИРОВАННЫЙ 2 3" xfId="3950"/>
    <cellStyle name="ФИКСИРОВАННЫЙ 3" xfId="3951"/>
    <cellStyle name="ФИКСИРОВАННЫЙ 3 2" xfId="3952"/>
    <cellStyle name="ФИКСИРОВАННЫЙ 3 3" xfId="3953"/>
    <cellStyle name="ФИКСИРОВАННЫЙ 4" xfId="3954"/>
    <cellStyle name="ФИКСИРОВАННЫЙ 4 2" xfId="3955"/>
    <cellStyle name="ФИКСИРОВАННЫЙ 4 3" xfId="3956"/>
    <cellStyle name="ФИКСИРОВАННЫЙ 5" xfId="3957"/>
    <cellStyle name="ФИКСИРОВАННЫЙ 5 2" xfId="3958"/>
    <cellStyle name="ФИКСИРОВАННЫЙ 5 3" xfId="3959"/>
    <cellStyle name="ФИКСИРОВАННЫЙ 6" xfId="3960"/>
    <cellStyle name="ФИКСИРОВАННЫЙ 6 2" xfId="3961"/>
    <cellStyle name="ФИКСИРОВАННЫЙ 6 3" xfId="3962"/>
    <cellStyle name="ФИКСИРОВАННЫЙ 7" xfId="3963"/>
    <cellStyle name="ФИКСИРОВАННЫЙ 7 2" xfId="3964"/>
    <cellStyle name="ФИКСИРОВАННЫЙ 7 3" xfId="3965"/>
    <cellStyle name="ФИКСИРОВАННЫЙ 8" xfId="3966"/>
    <cellStyle name="ФИКСИРОВАННЫЙ 8 2" xfId="3967"/>
    <cellStyle name="ФИКСИРОВАННЫЙ 8 3" xfId="3968"/>
    <cellStyle name="ФИКСИРОВАННЫЙ 9" xfId="3969"/>
    <cellStyle name="ФИКСИРОВАННЫЙ_1" xfId="3970"/>
    <cellStyle name="Финансовый 10" xfId="3971"/>
    <cellStyle name="Финансовый 11" xfId="3972"/>
    <cellStyle name="Финансовый 2" xfId="3973"/>
    <cellStyle name="Финансовый 2 2" xfId="3974"/>
    <cellStyle name="Финансовый 2 2 2" xfId="3975"/>
    <cellStyle name="Финансовый 2 2 3" xfId="3976"/>
    <cellStyle name="Финансовый 2 3" xfId="3977"/>
    <cellStyle name="Финансовый 2 3 2" xfId="3978"/>
    <cellStyle name="Финансовый 2 3 2 2" xfId="3979"/>
    <cellStyle name="Финансовый 2 3 3" xfId="3980"/>
    <cellStyle name="Финансовый 2 3 4" xfId="3981"/>
    <cellStyle name="Финансовый 2 4" xfId="3982"/>
    <cellStyle name="Финансовый 2 5" xfId="3983"/>
    <cellStyle name="Финансовый 2 6" xfId="3984"/>
    <cellStyle name="Финансовый 2 7" xfId="3985"/>
    <cellStyle name="Финансовый 2_46EE.2011(v1.0)" xfId="3986"/>
    <cellStyle name="Финансовый 3" xfId="3987"/>
    <cellStyle name="Финансовый 3 2" xfId="3988"/>
    <cellStyle name="Финансовый 3 3" xfId="3989"/>
    <cellStyle name="Финансовый 3 4" xfId="3990"/>
    <cellStyle name="Финансовый 3 5" xfId="3991"/>
    <cellStyle name="Финансовый 3_сверка" xfId="3992"/>
    <cellStyle name="Финансовый 4" xfId="3993"/>
    <cellStyle name="Финансовый 4 2" xfId="3994"/>
    <cellStyle name="Финансовый 4 3" xfId="3995"/>
    <cellStyle name="Финансовый 5" xfId="3996"/>
    <cellStyle name="Финансовый 5 2" xfId="3997"/>
    <cellStyle name="Финансовый 6" xfId="3998"/>
    <cellStyle name="Финансовый 7" xfId="3999"/>
    <cellStyle name="Финансовый 8" xfId="4000"/>
    <cellStyle name="Финансовый 9" xfId="4001"/>
    <cellStyle name="Формула" xfId="4002"/>
    <cellStyle name="Формула 2" xfId="4003"/>
    <cellStyle name="Формула 2 2" xfId="4004"/>
    <cellStyle name="Формула 2 3" xfId="4005"/>
    <cellStyle name="Формула 3" xfId="4006"/>
    <cellStyle name="Формула 4" xfId="4007"/>
    <cellStyle name="Формула_A РТ 2009 Рязаньэнерго" xfId="4008"/>
    <cellStyle name="ФормулаВБ" xfId="4009"/>
    <cellStyle name="ФормулаВБ 2" xfId="4010"/>
    <cellStyle name="ФормулаВБ 2 2" xfId="4011"/>
    <cellStyle name="ФормулаВБ 3" xfId="4012"/>
    <cellStyle name="ФормулаВБ 3 2" xfId="4013"/>
    <cellStyle name="ФормулаВБ 4" xfId="4014"/>
    <cellStyle name="ФормулаВБ 5" xfId="4015"/>
    <cellStyle name="ФормулаВБ 6" xfId="4016"/>
    <cellStyle name="ФормулаВБ 7" xfId="4017"/>
    <cellStyle name="ФормулаНаКонтроль" xfId="4018"/>
    <cellStyle name="ФормулаНаКонтроль 2" xfId="4019"/>
    <cellStyle name="ФормулаНаКонтроль 3" xfId="4020"/>
    <cellStyle name="Хороший 10" xfId="4021"/>
    <cellStyle name="Хороший 10 2" xfId="4022"/>
    <cellStyle name="Хороший 10 3" xfId="4023"/>
    <cellStyle name="Хороший 11" xfId="4024"/>
    <cellStyle name="Хороший 12" xfId="4025"/>
    <cellStyle name="Хороший 2" xfId="4026"/>
    <cellStyle name="Хороший 2 2" xfId="4027"/>
    <cellStyle name="Хороший 2 2 2" xfId="4028"/>
    <cellStyle name="Хороший 2 2 3" xfId="4029"/>
    <cellStyle name="Хороший 2 3" xfId="4030"/>
    <cellStyle name="Хороший 2 3 2" xfId="4031"/>
    <cellStyle name="Хороший 2 4" xfId="4032"/>
    <cellStyle name="Хороший 2 4 2" xfId="4033"/>
    <cellStyle name="Хороший 2 5" xfId="4034"/>
    <cellStyle name="Хороший 2 6" xfId="4035"/>
    <cellStyle name="Хороший 2_08" xfId="4036"/>
    <cellStyle name="Хороший 3" xfId="4037"/>
    <cellStyle name="Хороший 3 2" xfId="4038"/>
    <cellStyle name="Хороший 3 2 2" xfId="4039"/>
    <cellStyle name="Хороший 3 2 3" xfId="4040"/>
    <cellStyle name="Хороший 3 3" xfId="4041"/>
    <cellStyle name="Хороший 3 4" xfId="4042"/>
    <cellStyle name="Хороший 4" xfId="4043"/>
    <cellStyle name="Хороший 4 2" xfId="4044"/>
    <cellStyle name="Хороший 4 2 2" xfId="4045"/>
    <cellStyle name="Хороший 4 2 3" xfId="4046"/>
    <cellStyle name="Хороший 4 3" xfId="4047"/>
    <cellStyle name="Хороший 4 4" xfId="4048"/>
    <cellStyle name="Хороший 5" xfId="4049"/>
    <cellStyle name="Хороший 5 2" xfId="4050"/>
    <cellStyle name="Хороший 5 2 2" xfId="4051"/>
    <cellStyle name="Хороший 5 2 3" xfId="4052"/>
    <cellStyle name="Хороший 5 3" xfId="4053"/>
    <cellStyle name="Хороший 5 4" xfId="4054"/>
    <cellStyle name="Хороший 6" xfId="4055"/>
    <cellStyle name="Хороший 6 2" xfId="4056"/>
    <cellStyle name="Хороший 6 2 2" xfId="4057"/>
    <cellStyle name="Хороший 6 2 3" xfId="4058"/>
    <cellStyle name="Хороший 6 3" xfId="4059"/>
    <cellStyle name="Хороший 6 4" xfId="4060"/>
    <cellStyle name="Хороший 7" xfId="4061"/>
    <cellStyle name="Хороший 7 2" xfId="4062"/>
    <cellStyle name="Хороший 7 2 2" xfId="4063"/>
    <cellStyle name="Хороший 7 2 3" xfId="4064"/>
    <cellStyle name="Хороший 7 3" xfId="4065"/>
    <cellStyle name="Хороший 7 4" xfId="4066"/>
    <cellStyle name="Хороший 8" xfId="4067"/>
    <cellStyle name="Хороший 8 2" xfId="4068"/>
    <cellStyle name="Хороший 8 2 2" xfId="4069"/>
    <cellStyle name="Хороший 8 2 3" xfId="4070"/>
    <cellStyle name="Хороший 8 3" xfId="4071"/>
    <cellStyle name="Хороший 8 4" xfId="4072"/>
    <cellStyle name="Хороший 9" xfId="4073"/>
    <cellStyle name="Хороший 9 2" xfId="4074"/>
    <cellStyle name="Хороший 9 2 2" xfId="4075"/>
    <cellStyle name="Хороший 9 2 3" xfId="4076"/>
    <cellStyle name="Хороший 9 3" xfId="4077"/>
    <cellStyle name="Хороший 9 4" xfId="4078"/>
    <cellStyle name="Цифры по центру с десятыми" xfId="4079"/>
    <cellStyle name="Цифры по центру с десятыми 2" xfId="4080"/>
    <cellStyle name="Цифры по центру с десятыми 3" xfId="4081"/>
    <cellStyle name="Џђћ–…ќ’ќ›‰" xfId="4082"/>
    <cellStyle name="Шапка таблицы" xfId="4083"/>
    <cellStyle name="Шапка таблицы 2" xfId="4084"/>
    <cellStyle name="Шапка таблицы 3" xfId="4085"/>
    <cellStyle name="㼿" xfId="4086"/>
    <cellStyle name="㼿 2" xfId="4087"/>
    <cellStyle name="㼿 2 2" xfId="4088"/>
    <cellStyle name="㼿 2 3" xfId="4089"/>
    <cellStyle name="㼿 3" xfId="4090"/>
    <cellStyle name="㼿 4" xfId="4091"/>
    <cellStyle name="㼿?" xfId="4092"/>
    <cellStyle name="㼿? 2" xfId="4093"/>
    <cellStyle name="㼿? 3" xfId="4094"/>
    <cellStyle name="㼿㼿" xfId="4095"/>
    <cellStyle name="㼿㼿 2" xfId="4096"/>
    <cellStyle name="㼿㼿 3" xfId="4097"/>
    <cellStyle name="㼿㼿?" xfId="4098"/>
    <cellStyle name="㼿㼿? 2" xfId="4099"/>
    <cellStyle name="㼿㼿? 2 2" xfId="4100"/>
    <cellStyle name="㼿㼿? 2 2 2" xfId="4101"/>
    <cellStyle name="㼿㼿? 2 2 3" xfId="4102"/>
    <cellStyle name="㼿㼿? 2 3" xfId="4103"/>
    <cellStyle name="㼿㼿? 2 4" xfId="4104"/>
    <cellStyle name="㼿㼿? 3" xfId="4105"/>
    <cellStyle name="㼿㼿㼿" xfId="4106"/>
    <cellStyle name="㼿㼿㼿 2" xfId="4107"/>
    <cellStyle name="㼿㼿㼿?" xfId="4108"/>
    <cellStyle name="㼿㼿㼿? 2" xfId="4109"/>
    <cellStyle name="㼿㼿㼿? 3" xfId="4110"/>
    <cellStyle name="㼿㼿㼿㼿" xfId="4111"/>
    <cellStyle name="㼿㼿㼿㼿 2" xfId="4112"/>
    <cellStyle name="㼿㼿㼿㼿 3" xfId="4113"/>
    <cellStyle name="㼿㼿㼿㼿?" xfId="4114"/>
    <cellStyle name="㼿㼿㼿㼿? 2" xfId="4115"/>
    <cellStyle name="㼿㼿㼿㼿? 3" xfId="4116"/>
    <cellStyle name="㼿㼿㼿㼿㼿" xfId="4117"/>
    <cellStyle name="㼿㼿㼿㼿㼿 2" xfId="4118"/>
    <cellStyle name="㼿㼿㼿㼿㼿 3" xfId="41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4"/>
  <sheetViews>
    <sheetView zoomScale="90" zoomScaleNormal="90" workbookViewId="0">
      <pane xSplit="1" ySplit="6" topLeftCell="B208" activePane="bottomRight" state="frozen"/>
      <selection pane="topRight" activeCell="I1" sqref="I1"/>
      <selection pane="bottomLeft" activeCell="A29" sqref="A29"/>
      <selection pane="bottomRight" activeCell="T223" sqref="T223"/>
    </sheetView>
  </sheetViews>
  <sheetFormatPr defaultColWidth="9" defaultRowHeight="15"/>
  <cols>
    <col min="1" max="1" width="4.5703125" style="1" customWidth="1"/>
    <col min="2" max="2" width="60.42578125" style="1" customWidth="1"/>
    <col min="3" max="6" width="12.28515625" style="2" customWidth="1"/>
    <col min="7" max="7" width="12.28515625" style="1" customWidth="1"/>
    <col min="8" max="12" width="10.28515625" style="1" customWidth="1"/>
    <col min="13" max="16384" width="9" style="1"/>
  </cols>
  <sheetData>
    <row r="1" spans="1:13" ht="15.75">
      <c r="B1" s="85" t="s">
        <v>0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3"/>
    </row>
    <row r="2" spans="1:13" ht="15.75">
      <c r="B2" s="85" t="s">
        <v>183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3"/>
    </row>
    <row r="3" spans="1:13">
      <c r="C3" s="4" t="s">
        <v>1</v>
      </c>
      <c r="D3" s="5"/>
      <c r="E3" s="5"/>
      <c r="F3" s="5"/>
      <c r="G3" s="5"/>
      <c r="H3" s="6"/>
      <c r="M3" s="7"/>
    </row>
    <row r="4" spans="1:13" ht="15" customHeight="1">
      <c r="A4" s="86" t="s">
        <v>2</v>
      </c>
      <c r="B4" s="87" t="s">
        <v>3</v>
      </c>
      <c r="C4" s="88" t="s">
        <v>4</v>
      </c>
      <c r="D4" s="88"/>
      <c r="E4" s="88"/>
      <c r="F4" s="88"/>
      <c r="G4" s="88"/>
      <c r="H4" s="88" t="s">
        <v>5</v>
      </c>
      <c r="I4" s="88"/>
      <c r="J4" s="88"/>
      <c r="K4" s="88"/>
      <c r="L4" s="88"/>
    </row>
    <row r="5" spans="1:13">
      <c r="A5" s="86"/>
      <c r="B5" s="87"/>
      <c r="C5" s="88"/>
      <c r="D5" s="88"/>
      <c r="E5" s="88"/>
      <c r="F5" s="88"/>
      <c r="G5" s="88"/>
      <c r="H5" s="88"/>
      <c r="I5" s="88"/>
      <c r="J5" s="88"/>
      <c r="K5" s="88"/>
      <c r="L5" s="88"/>
    </row>
    <row r="6" spans="1:13">
      <c r="A6" s="86"/>
      <c r="B6" s="87"/>
      <c r="C6" s="8" t="s">
        <v>6</v>
      </c>
      <c r="D6" s="8" t="s">
        <v>7</v>
      </c>
      <c r="E6" s="8" t="s">
        <v>8</v>
      </c>
      <c r="F6" s="8" t="s">
        <v>9</v>
      </c>
      <c r="G6" s="74" t="s">
        <v>10</v>
      </c>
      <c r="H6" s="74" t="s">
        <v>6</v>
      </c>
      <c r="I6" s="74" t="s">
        <v>7</v>
      </c>
      <c r="J6" s="74" t="s">
        <v>8</v>
      </c>
      <c r="K6" s="74" t="s">
        <v>9</v>
      </c>
      <c r="L6" s="74" t="s">
        <v>10</v>
      </c>
    </row>
    <row r="7" spans="1:13" s="14" customFormat="1">
      <c r="A7" s="10">
        <v>1</v>
      </c>
      <c r="B7" s="11" t="s">
        <v>176</v>
      </c>
      <c r="C7" s="82">
        <v>0</v>
      </c>
      <c r="D7" s="12">
        <v>0</v>
      </c>
      <c r="E7" s="12">
        <v>155152</v>
      </c>
      <c r="F7" s="12">
        <v>0</v>
      </c>
      <c r="G7" s="12">
        <f>SUM(C7:F7)</f>
        <v>155152</v>
      </c>
      <c r="H7" s="13">
        <v>142.8287634408602</v>
      </c>
      <c r="I7" s="13" t="s">
        <v>224</v>
      </c>
      <c r="J7" s="13">
        <v>239.81827956989244</v>
      </c>
      <c r="K7" s="13" t="s">
        <v>224</v>
      </c>
      <c r="L7" s="13">
        <f>H7+I7+J7+K7</f>
        <v>382.64704301075267</v>
      </c>
    </row>
    <row r="8" spans="1:13" s="14" customFormat="1">
      <c r="A8" s="15"/>
      <c r="B8" s="16" t="s">
        <v>177</v>
      </c>
      <c r="C8" s="17"/>
      <c r="D8" s="17"/>
      <c r="E8" s="17">
        <v>155152</v>
      </c>
      <c r="F8" s="17"/>
      <c r="G8" s="17">
        <f t="shared" ref="G8:L10" si="0">G7</f>
        <v>155152</v>
      </c>
      <c r="H8" s="17"/>
      <c r="I8" s="17"/>
      <c r="J8" s="17">
        <v>239.81827956989244</v>
      </c>
      <c r="K8" s="17"/>
      <c r="L8" s="17">
        <f t="shared" si="0"/>
        <v>382.64704301075267</v>
      </c>
    </row>
    <row r="9" spans="1:13" s="14" customFormat="1">
      <c r="A9" s="10">
        <v>2</v>
      </c>
      <c r="B9" s="11" t="s">
        <v>11</v>
      </c>
      <c r="C9" s="12">
        <v>548330</v>
      </c>
      <c r="D9" s="12">
        <v>156578</v>
      </c>
      <c r="E9" s="12">
        <v>1932135</v>
      </c>
      <c r="F9" s="12">
        <v>649081</v>
      </c>
      <c r="G9" s="12">
        <f>SUM(C9:F9)</f>
        <v>3286124</v>
      </c>
      <c r="H9" s="13">
        <v>847.55309139784936</v>
      </c>
      <c r="I9" s="13">
        <v>242.02244623655915</v>
      </c>
      <c r="J9" s="13">
        <v>2986.4989919354834</v>
      </c>
      <c r="K9" s="13">
        <v>1003.2838037634407</v>
      </c>
      <c r="L9" s="13">
        <f>H9+I9+J9+K9</f>
        <v>5079.3583333333327</v>
      </c>
    </row>
    <row r="10" spans="1:13" s="14" customFormat="1">
      <c r="A10" s="15"/>
      <c r="B10" s="16" t="s">
        <v>13</v>
      </c>
      <c r="C10" s="17">
        <v>548330</v>
      </c>
      <c r="D10" s="17">
        <v>156578</v>
      </c>
      <c r="E10" s="17">
        <v>1932135</v>
      </c>
      <c r="F10" s="17">
        <v>649081</v>
      </c>
      <c r="G10" s="17">
        <f t="shared" si="0"/>
        <v>3286124</v>
      </c>
      <c r="H10" s="17">
        <v>847.55309139784936</v>
      </c>
      <c r="I10" s="17"/>
      <c r="J10" s="17">
        <v>2986.4989919354834</v>
      </c>
      <c r="K10" s="17">
        <v>1003.2838037634407</v>
      </c>
      <c r="L10" s="17">
        <f t="shared" si="0"/>
        <v>5079.3583333333327</v>
      </c>
    </row>
    <row r="11" spans="1:13" s="14" customFormat="1">
      <c r="A11" s="18">
        <v>3</v>
      </c>
      <c r="B11" s="19" t="s">
        <v>12</v>
      </c>
      <c r="C11" s="20">
        <v>0</v>
      </c>
      <c r="D11" s="20">
        <v>0</v>
      </c>
      <c r="E11" s="20">
        <v>553787</v>
      </c>
      <c r="F11" s="20">
        <v>1031857</v>
      </c>
      <c r="G11" s="20">
        <f>SUM(C11:F11)</f>
        <v>1585644</v>
      </c>
      <c r="H11" s="21" t="s">
        <v>224</v>
      </c>
      <c r="I11" s="21" t="s">
        <v>224</v>
      </c>
      <c r="J11" s="21">
        <v>855.98797043010745</v>
      </c>
      <c r="K11" s="21">
        <v>1594.9402553763439</v>
      </c>
      <c r="L11" s="21">
        <f t="shared" ref="L11:L17" si="1">H11+I11+J11+K11</f>
        <v>2450.9282258064513</v>
      </c>
    </row>
    <row r="12" spans="1:13" s="14" customFormat="1">
      <c r="A12" s="16"/>
      <c r="B12" s="16" t="s">
        <v>16</v>
      </c>
      <c r="C12" s="17"/>
      <c r="D12" s="17"/>
      <c r="E12" s="17">
        <v>30458.285</v>
      </c>
      <c r="F12" s="17">
        <v>515928.5</v>
      </c>
      <c r="G12" s="17">
        <f>E12+F12</f>
        <v>546386.78500000003</v>
      </c>
      <c r="H12" s="17"/>
      <c r="I12" s="17"/>
      <c r="J12" s="17">
        <v>47.079338373655908</v>
      </c>
      <c r="K12" s="17">
        <v>797.47012768817194</v>
      </c>
      <c r="L12" s="17">
        <f t="shared" si="1"/>
        <v>844.54946606182784</v>
      </c>
    </row>
    <row r="13" spans="1:13" s="14" customFormat="1">
      <c r="A13" s="16"/>
      <c r="B13" s="16" t="s">
        <v>18</v>
      </c>
      <c r="C13" s="17"/>
      <c r="D13" s="17"/>
      <c r="E13" s="17">
        <v>321196.45999999996</v>
      </c>
      <c r="F13" s="17">
        <v>505609.93</v>
      </c>
      <c r="G13" s="17">
        <f>E13+F13</f>
        <v>826806.3899999999</v>
      </c>
      <c r="H13" s="17"/>
      <c r="I13" s="17"/>
      <c r="J13" s="17">
        <v>496.47302284946232</v>
      </c>
      <c r="K13" s="17">
        <v>781.52072513440851</v>
      </c>
      <c r="L13" s="17">
        <f t="shared" si="1"/>
        <v>1277.9937479838709</v>
      </c>
    </row>
    <row r="14" spans="1:13" s="14" customFormat="1">
      <c r="A14" s="16"/>
      <c r="B14" s="16" t="s">
        <v>20</v>
      </c>
      <c r="C14" s="17"/>
      <c r="D14" s="17"/>
      <c r="E14" s="17">
        <v>60916.57</v>
      </c>
      <c r="F14" s="17">
        <v>10318.57</v>
      </c>
      <c r="G14" s="17">
        <f>E14+F14</f>
        <v>71235.14</v>
      </c>
      <c r="H14" s="17"/>
      <c r="I14" s="17"/>
      <c r="J14" s="17">
        <v>94.158676747311816</v>
      </c>
      <c r="K14" s="17">
        <v>15.94940255376344</v>
      </c>
      <c r="L14" s="17">
        <f t="shared" si="1"/>
        <v>110.10807930107525</v>
      </c>
    </row>
    <row r="15" spans="1:13" s="14" customFormat="1">
      <c r="A15" s="22"/>
      <c r="B15" s="22" t="s">
        <v>22</v>
      </c>
      <c r="C15" s="17"/>
      <c r="D15" s="17"/>
      <c r="E15" s="17">
        <v>141215.685</v>
      </c>
      <c r="F15" s="17"/>
      <c r="G15" s="17">
        <f>E15+F15</f>
        <v>141215.685</v>
      </c>
      <c r="H15" s="17"/>
      <c r="I15" s="17"/>
      <c r="J15" s="17">
        <v>218.2769324596774</v>
      </c>
      <c r="K15" s="17"/>
      <c r="L15" s="17">
        <f t="shared" si="1"/>
        <v>218.2769324596774</v>
      </c>
    </row>
    <row r="16" spans="1:13" s="14" customFormat="1">
      <c r="A16" s="23">
        <v>4</v>
      </c>
      <c r="B16" s="24" t="s">
        <v>14</v>
      </c>
      <c r="C16" s="83">
        <v>0</v>
      </c>
      <c r="D16" s="25">
        <v>0</v>
      </c>
      <c r="E16" s="25">
        <v>1290154</v>
      </c>
      <c r="F16" s="25">
        <v>1595415</v>
      </c>
      <c r="G16" s="25">
        <f>SUM(C16:F16)</f>
        <v>2885569</v>
      </c>
      <c r="H16" s="26" t="s">
        <v>224</v>
      </c>
      <c r="I16" s="26" t="s">
        <v>224</v>
      </c>
      <c r="J16" s="26">
        <v>1994.1896505376342</v>
      </c>
      <c r="K16" s="26">
        <v>2466.03125</v>
      </c>
      <c r="L16" s="26">
        <f t="shared" si="1"/>
        <v>4460.2209005376344</v>
      </c>
    </row>
    <row r="17" spans="1:12" s="14" customFormat="1">
      <c r="A17" s="16"/>
      <c r="B17" s="16" t="s">
        <v>25</v>
      </c>
      <c r="C17" s="17"/>
      <c r="D17" s="17"/>
      <c r="E17" s="17">
        <v>1290154</v>
      </c>
      <c r="F17" s="17">
        <v>1595415</v>
      </c>
      <c r="G17" s="17">
        <f>F17+E17</f>
        <v>2885569</v>
      </c>
      <c r="H17" s="17"/>
      <c r="I17" s="17"/>
      <c r="J17" s="17">
        <v>1994.1896505376342</v>
      </c>
      <c r="K17" s="17">
        <v>2466.03125</v>
      </c>
      <c r="L17" s="17">
        <f t="shared" si="1"/>
        <v>4460.2209005376344</v>
      </c>
    </row>
    <row r="18" spans="1:12" s="14" customFormat="1" ht="15" customHeight="1">
      <c r="A18" s="23">
        <v>5</v>
      </c>
      <c r="B18" s="24" t="s">
        <v>15</v>
      </c>
      <c r="C18" s="25">
        <v>16886</v>
      </c>
      <c r="D18" s="25">
        <v>22550</v>
      </c>
      <c r="E18" s="25">
        <v>1972389</v>
      </c>
      <c r="F18" s="25">
        <v>664820</v>
      </c>
      <c r="G18" s="25">
        <f>SUM(C18:F18)</f>
        <v>2676645</v>
      </c>
      <c r="H18" s="26">
        <v>26.10067204301075</v>
      </c>
      <c r="I18" s="26">
        <v>34.855510752688168</v>
      </c>
      <c r="J18" s="26">
        <v>3048.7195564516128</v>
      </c>
      <c r="K18" s="26">
        <v>1027.611559139785</v>
      </c>
      <c r="L18" s="26">
        <f t="shared" ref="L18:L32" si="2">H18+I18+J18+K18</f>
        <v>4137.2872983870966</v>
      </c>
    </row>
    <row r="19" spans="1:12" s="14" customFormat="1">
      <c r="A19" s="16"/>
      <c r="B19" s="16" t="s">
        <v>28</v>
      </c>
      <c r="C19" s="17">
        <v>16886</v>
      </c>
      <c r="D19" s="17">
        <v>22550</v>
      </c>
      <c r="E19" s="17"/>
      <c r="F19" s="17"/>
      <c r="G19" s="17">
        <f>SUM(C19:F19)</f>
        <v>39436</v>
      </c>
      <c r="H19" s="17">
        <v>26.10067204301075</v>
      </c>
      <c r="I19" s="17"/>
      <c r="J19" s="17" t="s">
        <v>224</v>
      </c>
      <c r="K19" s="17" t="s">
        <v>224</v>
      </c>
      <c r="L19" s="17">
        <f t="shared" si="2"/>
        <v>26.10067204301075</v>
      </c>
    </row>
    <row r="20" spans="1:12" s="14" customFormat="1">
      <c r="A20" s="16"/>
      <c r="B20" s="16" t="s">
        <v>30</v>
      </c>
      <c r="C20" s="17"/>
      <c r="D20" s="17"/>
      <c r="E20" s="17">
        <v>1972389</v>
      </c>
      <c r="F20" s="17">
        <v>664820</v>
      </c>
      <c r="G20" s="17">
        <f t="shared" ref="G20:G32" si="3">SUM(C20:F20)</f>
        <v>2637209</v>
      </c>
      <c r="H20" s="17"/>
      <c r="I20" s="17"/>
      <c r="J20" s="17">
        <v>3048.7195564516128</v>
      </c>
      <c r="K20" s="17">
        <v>1027.611559139785</v>
      </c>
      <c r="L20" s="17">
        <f t="shared" si="2"/>
        <v>4076.331115591398</v>
      </c>
    </row>
    <row r="21" spans="1:12" s="14" customFormat="1">
      <c r="A21" s="23">
        <v>6</v>
      </c>
      <c r="B21" s="24" t="s">
        <v>17</v>
      </c>
      <c r="C21" s="25">
        <v>330848</v>
      </c>
      <c r="D21" s="25">
        <v>144930</v>
      </c>
      <c r="E21" s="25">
        <v>5322837</v>
      </c>
      <c r="F21" s="25">
        <v>2427855</v>
      </c>
      <c r="G21" s="25">
        <f t="shared" si="3"/>
        <v>8226470</v>
      </c>
      <c r="H21" s="26">
        <v>511.39139784946235</v>
      </c>
      <c r="I21" s="26">
        <v>224.01814516129031</v>
      </c>
      <c r="J21" s="26">
        <v>8227.5034274193531</v>
      </c>
      <c r="K21" s="26">
        <v>3752.7328629032259</v>
      </c>
      <c r="L21" s="26">
        <f t="shared" si="2"/>
        <v>12715.64583333333</v>
      </c>
    </row>
    <row r="22" spans="1:12" s="14" customFormat="1">
      <c r="A22" s="16"/>
      <c r="B22" s="16" t="s">
        <v>33</v>
      </c>
      <c r="C22" s="17">
        <v>330848</v>
      </c>
      <c r="D22" s="17">
        <v>144930</v>
      </c>
      <c r="E22" s="17">
        <v>1703308</v>
      </c>
      <c r="F22" s="17">
        <v>145671</v>
      </c>
      <c r="G22" s="17">
        <f t="shared" si="3"/>
        <v>2324757</v>
      </c>
      <c r="H22" s="17">
        <v>511.39139784946235</v>
      </c>
      <c r="I22" s="17">
        <v>224.01814516129031</v>
      </c>
      <c r="J22" s="17">
        <v>2632.8013440860213</v>
      </c>
      <c r="K22" s="17">
        <v>225.16350806451609</v>
      </c>
      <c r="L22" s="17">
        <f t="shared" si="2"/>
        <v>3593.3743951612901</v>
      </c>
    </row>
    <row r="23" spans="1:12" s="14" customFormat="1">
      <c r="A23" s="16"/>
      <c r="B23" s="16" t="s">
        <v>35</v>
      </c>
      <c r="C23" s="17"/>
      <c r="D23" s="17"/>
      <c r="E23" s="17">
        <v>1543623</v>
      </c>
      <c r="F23" s="17">
        <v>1262485</v>
      </c>
      <c r="G23" s="17">
        <f t="shared" si="3"/>
        <v>2806108</v>
      </c>
      <c r="H23" s="17"/>
      <c r="I23" s="17"/>
      <c r="J23" s="17">
        <v>2385.9764112903226</v>
      </c>
      <c r="K23" s="17">
        <v>1951.4217069892472</v>
      </c>
      <c r="L23" s="17">
        <f t="shared" si="2"/>
        <v>4337.3981182795696</v>
      </c>
    </row>
    <row r="24" spans="1:12" s="14" customFormat="1">
      <c r="A24" s="16"/>
      <c r="B24" s="16" t="s">
        <v>37</v>
      </c>
      <c r="C24" s="17"/>
      <c r="D24" s="17"/>
      <c r="E24" s="17">
        <v>1756536</v>
      </c>
      <c r="F24" s="17">
        <v>655521</v>
      </c>
      <c r="G24" s="17">
        <f t="shared" si="3"/>
        <v>2412057</v>
      </c>
      <c r="H24" s="17"/>
      <c r="I24" s="17"/>
      <c r="J24" s="17">
        <v>2715.0758064516126</v>
      </c>
      <c r="K24" s="17">
        <v>1013.2381048387097</v>
      </c>
      <c r="L24" s="17">
        <f t="shared" si="2"/>
        <v>3728.3139112903223</v>
      </c>
    </row>
    <row r="25" spans="1:12" s="14" customFormat="1">
      <c r="A25" s="16"/>
      <c r="B25" s="16" t="s">
        <v>39</v>
      </c>
      <c r="C25" s="17"/>
      <c r="D25" s="17"/>
      <c r="E25" s="17">
        <v>319370</v>
      </c>
      <c r="F25" s="17">
        <v>364178</v>
      </c>
      <c r="G25" s="17">
        <f t="shared" si="3"/>
        <v>683548</v>
      </c>
      <c r="H25" s="17"/>
      <c r="I25" s="17"/>
      <c r="J25" s="17">
        <v>493.64986559139783</v>
      </c>
      <c r="K25" s="17">
        <v>562.90954301075271</v>
      </c>
      <c r="L25" s="17">
        <f t="shared" si="2"/>
        <v>1056.5594086021506</v>
      </c>
    </row>
    <row r="26" spans="1:12" s="14" customFormat="1" ht="15.75" customHeight="1">
      <c r="A26" s="23">
        <v>7</v>
      </c>
      <c r="B26" s="24" t="s">
        <v>19</v>
      </c>
      <c r="C26" s="25">
        <v>0</v>
      </c>
      <c r="D26" s="25">
        <v>0</v>
      </c>
      <c r="E26" s="25">
        <v>1297727</v>
      </c>
      <c r="F26" s="25">
        <v>1382090</v>
      </c>
      <c r="G26" s="25">
        <f t="shared" si="3"/>
        <v>2679817</v>
      </c>
      <c r="H26" s="26" t="s">
        <v>224</v>
      </c>
      <c r="I26" s="26" t="s">
        <v>224</v>
      </c>
      <c r="J26" s="26">
        <v>2005.8952284946236</v>
      </c>
      <c r="K26" s="26">
        <v>2136.2950268817203</v>
      </c>
      <c r="L26" s="26">
        <f t="shared" si="2"/>
        <v>4142.1902553763439</v>
      </c>
    </row>
    <row r="27" spans="1:12" s="14" customFormat="1">
      <c r="A27" s="16"/>
      <c r="B27" s="16" t="s">
        <v>42</v>
      </c>
      <c r="C27" s="17">
        <v>0</v>
      </c>
      <c r="D27" s="17"/>
      <c r="E27" s="17">
        <v>60993.169000000002</v>
      </c>
      <c r="F27" s="17">
        <v>96746.3</v>
      </c>
      <c r="G27" s="17">
        <f t="shared" si="3"/>
        <v>157739.46900000001</v>
      </c>
      <c r="H27" s="17" t="s">
        <v>224</v>
      </c>
      <c r="I27" s="17"/>
      <c r="J27" s="17">
        <v>94.277075739247294</v>
      </c>
      <c r="K27" s="17">
        <v>149.54065188172041</v>
      </c>
      <c r="L27" s="17">
        <f t="shared" si="2"/>
        <v>243.8177276209677</v>
      </c>
    </row>
    <row r="28" spans="1:12" s="14" customFormat="1">
      <c r="A28" s="16"/>
      <c r="B28" s="16" t="s">
        <v>184</v>
      </c>
      <c r="C28" s="17"/>
      <c r="D28" s="17"/>
      <c r="E28" s="17">
        <v>437333.99900000001</v>
      </c>
      <c r="F28" s="17">
        <v>370400.12</v>
      </c>
      <c r="G28" s="17">
        <f t="shared" si="3"/>
        <v>807734.11899999995</v>
      </c>
      <c r="H28" s="17"/>
      <c r="I28" s="17"/>
      <c r="J28" s="17">
        <v>675.98669200268819</v>
      </c>
      <c r="K28" s="17">
        <v>572.52706720430103</v>
      </c>
      <c r="L28" s="17">
        <f t="shared" si="2"/>
        <v>1248.5137592069891</v>
      </c>
    </row>
    <row r="29" spans="1:12" s="14" customFormat="1">
      <c r="A29" s="16"/>
      <c r="B29" s="16" t="s">
        <v>45</v>
      </c>
      <c r="C29" s="17"/>
      <c r="D29" s="17"/>
      <c r="E29" s="17">
        <v>72672.712</v>
      </c>
      <c r="F29" s="17">
        <v>46991.060000000005</v>
      </c>
      <c r="G29" s="17">
        <f t="shared" si="3"/>
        <v>119663.772</v>
      </c>
      <c r="H29" s="17"/>
      <c r="I29" s="17"/>
      <c r="J29" s="17">
        <v>112.33013279569892</v>
      </c>
      <c r="K29" s="17">
        <v>72.634030913978492</v>
      </c>
      <c r="L29" s="17">
        <f t="shared" si="2"/>
        <v>184.96416370967739</v>
      </c>
    </row>
    <row r="30" spans="1:12" s="14" customFormat="1">
      <c r="A30" s="16"/>
      <c r="B30" s="16" t="s">
        <v>47</v>
      </c>
      <c r="C30" s="17"/>
      <c r="D30" s="17"/>
      <c r="E30" s="17">
        <v>22061.359</v>
      </c>
      <c r="F30" s="17">
        <v>33170.160000000003</v>
      </c>
      <c r="G30" s="17">
        <f t="shared" si="3"/>
        <v>55231.519</v>
      </c>
      <c r="H30" s="17"/>
      <c r="I30" s="17"/>
      <c r="J30" s="17">
        <v>34.100218884408605</v>
      </c>
      <c r="K30" s="17">
        <v>51.271080645161291</v>
      </c>
      <c r="L30" s="17">
        <f t="shared" si="2"/>
        <v>85.371299529569896</v>
      </c>
    </row>
    <row r="31" spans="1:12" s="14" customFormat="1">
      <c r="A31" s="16"/>
      <c r="B31" s="16" t="s">
        <v>49</v>
      </c>
      <c r="C31" s="17"/>
      <c r="D31" s="17"/>
      <c r="E31" s="17">
        <v>704665.76099999982</v>
      </c>
      <c r="F31" s="17">
        <v>834782.35999999987</v>
      </c>
      <c r="G31" s="17">
        <f t="shared" si="3"/>
        <v>1539448.1209999998</v>
      </c>
      <c r="H31" s="17"/>
      <c r="I31" s="17"/>
      <c r="J31" s="17">
        <v>1089.2011090725803</v>
      </c>
      <c r="K31" s="17">
        <v>1290.322196236559</v>
      </c>
      <c r="L31" s="17">
        <f t="shared" si="2"/>
        <v>2379.5233053091392</v>
      </c>
    </row>
    <row r="32" spans="1:12" s="14" customFormat="1">
      <c r="A32" s="23">
        <v>8</v>
      </c>
      <c r="B32" s="24" t="s">
        <v>21</v>
      </c>
      <c r="C32" s="25">
        <v>750557</v>
      </c>
      <c r="D32" s="25">
        <v>0</v>
      </c>
      <c r="E32" s="25">
        <v>1894362</v>
      </c>
      <c r="F32" s="25">
        <v>2238238</v>
      </c>
      <c r="G32" s="25">
        <f t="shared" si="3"/>
        <v>4883157</v>
      </c>
      <c r="H32" s="26">
        <v>1160.1351478494623</v>
      </c>
      <c r="I32" s="26" t="s">
        <v>224</v>
      </c>
      <c r="J32" s="26">
        <v>2928.113306451613</v>
      </c>
      <c r="K32" s="26">
        <v>3459.6420698924726</v>
      </c>
      <c r="L32" s="26">
        <f t="shared" si="2"/>
        <v>7547.8905241935481</v>
      </c>
    </row>
    <row r="33" spans="1:12" s="14" customFormat="1">
      <c r="A33" s="16"/>
      <c r="B33" s="16" t="s">
        <v>52</v>
      </c>
      <c r="C33" s="17">
        <v>750557</v>
      </c>
      <c r="D33" s="17"/>
      <c r="E33" s="17">
        <v>1894362</v>
      </c>
      <c r="F33" s="17">
        <v>2238238</v>
      </c>
      <c r="G33" s="17">
        <f t="shared" ref="G33:L33" si="4">G32</f>
        <v>4883157</v>
      </c>
      <c r="H33" s="17">
        <v>1160.1351478494623</v>
      </c>
      <c r="I33" s="17"/>
      <c r="J33" s="17">
        <v>2928.113306451613</v>
      </c>
      <c r="K33" s="17">
        <v>3459.6420698924726</v>
      </c>
      <c r="L33" s="17">
        <f t="shared" si="4"/>
        <v>7547.8905241935481</v>
      </c>
    </row>
    <row r="34" spans="1:12" s="14" customFormat="1" ht="14.25" customHeight="1">
      <c r="A34" s="23">
        <v>9</v>
      </c>
      <c r="B34" s="24" t="s">
        <v>23</v>
      </c>
      <c r="C34" s="25">
        <v>0</v>
      </c>
      <c r="D34" s="25">
        <v>0</v>
      </c>
      <c r="E34" s="25">
        <v>2363303</v>
      </c>
      <c r="F34" s="25">
        <v>915873</v>
      </c>
      <c r="G34" s="25">
        <f>SUM(C34:F34)</f>
        <v>3279176</v>
      </c>
      <c r="H34" s="26" t="s">
        <v>224</v>
      </c>
      <c r="I34" s="26" t="s">
        <v>224</v>
      </c>
      <c r="J34" s="26">
        <v>3652.9549059139781</v>
      </c>
      <c r="K34" s="26">
        <v>1415.6639112903226</v>
      </c>
      <c r="L34" s="26">
        <f>H34+I34+J34+K34</f>
        <v>5068.6188172043003</v>
      </c>
    </row>
    <row r="35" spans="1:12" s="14" customFormat="1">
      <c r="A35" s="16"/>
      <c r="B35" s="16" t="s">
        <v>55</v>
      </c>
      <c r="C35" s="17"/>
      <c r="D35" s="17"/>
      <c r="E35" s="17">
        <v>2363303</v>
      </c>
      <c r="F35" s="17">
        <v>915873</v>
      </c>
      <c r="G35" s="17">
        <f>G34</f>
        <v>3279176</v>
      </c>
      <c r="H35" s="17"/>
      <c r="I35" s="17"/>
      <c r="J35" s="17">
        <v>3652.9549059139781</v>
      </c>
      <c r="K35" s="17">
        <v>1415.6639112903226</v>
      </c>
      <c r="L35" s="17">
        <f>K35+J35</f>
        <v>5068.6188172043003</v>
      </c>
    </row>
    <row r="36" spans="1:12" s="14" customFormat="1">
      <c r="A36" s="23">
        <v>10</v>
      </c>
      <c r="B36" s="24" t="s">
        <v>24</v>
      </c>
      <c r="C36" s="83">
        <f>3126675-85176</f>
        <v>3041499</v>
      </c>
      <c r="D36" s="25">
        <v>482638</v>
      </c>
      <c r="E36" s="25">
        <v>2788861</v>
      </c>
      <c r="F36" s="25">
        <v>1500079</v>
      </c>
      <c r="G36" s="25">
        <f t="shared" ref="G36" si="5">SUM(C36:F36)</f>
        <v>7813077</v>
      </c>
      <c r="H36" s="26">
        <v>4832.8981854838712</v>
      </c>
      <c r="I36" s="26">
        <v>746.01303763440853</v>
      </c>
      <c r="J36" s="26">
        <v>4310.7394489247308</v>
      </c>
      <c r="K36" s="26">
        <v>2318.6704973118276</v>
      </c>
      <c r="L36" s="26">
        <f t="shared" ref="L36:L37" si="6">H36+I36+J36+K36</f>
        <v>12208.32116935484</v>
      </c>
    </row>
    <row r="37" spans="1:12" s="14" customFormat="1">
      <c r="A37" s="16"/>
      <c r="B37" s="16" t="s">
        <v>58</v>
      </c>
      <c r="C37" s="17">
        <f>C36</f>
        <v>3041499</v>
      </c>
      <c r="D37" s="17">
        <v>482638</v>
      </c>
      <c r="E37" s="17">
        <v>2788861</v>
      </c>
      <c r="F37" s="17">
        <v>1500079</v>
      </c>
      <c r="G37" s="17">
        <f>SUM(C37:F37)</f>
        <v>7813077</v>
      </c>
      <c r="H37" s="17"/>
      <c r="I37" s="17"/>
      <c r="J37" s="17">
        <v>4310.7394489247308</v>
      </c>
      <c r="K37" s="17">
        <v>2318.6704973118276</v>
      </c>
      <c r="L37" s="17">
        <f t="shared" si="6"/>
        <v>6629.4099462365584</v>
      </c>
    </row>
    <row r="38" spans="1:12" s="14" customFormat="1">
      <c r="A38" s="23">
        <v>11</v>
      </c>
      <c r="B38" s="24" t="s">
        <v>26</v>
      </c>
      <c r="C38" s="25">
        <v>0</v>
      </c>
      <c r="D38" s="25">
        <v>32575</v>
      </c>
      <c r="E38" s="25">
        <v>1201114</v>
      </c>
      <c r="F38" s="25">
        <v>1829954</v>
      </c>
      <c r="G38" s="25">
        <f>SUM(C38:F38)</f>
        <v>3063643</v>
      </c>
      <c r="H38" s="26" t="s">
        <v>224</v>
      </c>
      <c r="I38" s="26">
        <v>50.351142473118273</v>
      </c>
      <c r="J38" s="26">
        <v>1856.5606182795698</v>
      </c>
      <c r="K38" s="26">
        <v>2828.5579301075268</v>
      </c>
      <c r="L38" s="26">
        <f>H38+I38+J38+K38</f>
        <v>4735.4696908602145</v>
      </c>
    </row>
    <row r="39" spans="1:12" s="14" customFormat="1">
      <c r="A39" s="16"/>
      <c r="B39" s="16" t="s">
        <v>67</v>
      </c>
      <c r="C39" s="17"/>
      <c r="D39" s="17">
        <v>32575</v>
      </c>
      <c r="E39" s="17">
        <v>1201114</v>
      </c>
      <c r="F39" s="17">
        <v>1829954</v>
      </c>
      <c r="G39" s="17">
        <f>C39+D39+E39+F39</f>
        <v>3063643</v>
      </c>
      <c r="H39" s="17"/>
      <c r="I39" s="17">
        <v>50.351142473118273</v>
      </c>
      <c r="J39" s="17">
        <v>1856.5606182795698</v>
      </c>
      <c r="K39" s="17">
        <v>2828.5579301075268</v>
      </c>
      <c r="L39" s="17">
        <f>H39+I39+J39+K39</f>
        <v>4735.4696908602145</v>
      </c>
    </row>
    <row r="40" spans="1:12" s="14" customFormat="1">
      <c r="A40" s="23">
        <v>12</v>
      </c>
      <c r="B40" s="24" t="s">
        <v>27</v>
      </c>
      <c r="C40" s="83">
        <f>23625312-17107190</f>
        <v>6518122</v>
      </c>
      <c r="D40" s="25">
        <v>1076507</v>
      </c>
      <c r="E40" s="25">
        <v>21452663</v>
      </c>
      <c r="F40" s="25">
        <v>4596045</v>
      </c>
      <c r="G40" s="25">
        <f t="shared" ref="G40" si="7">SUM(C40:F40)</f>
        <v>33643337</v>
      </c>
      <c r="H40" s="28">
        <v>36517.619354838709</v>
      </c>
      <c r="I40" s="28">
        <v>1663.9557123655911</v>
      </c>
      <c r="J40" s="26">
        <v>33159.358131720423</v>
      </c>
      <c r="K40" s="26">
        <v>7104.1018145161279</v>
      </c>
      <c r="L40" s="26">
        <f>H40+I40+J40+K40</f>
        <v>78445.035013440851</v>
      </c>
    </row>
    <row r="41" spans="1:12" s="14" customFormat="1">
      <c r="A41" s="22"/>
      <c r="B41" s="22" t="s">
        <v>70</v>
      </c>
      <c r="C41" s="17">
        <f>C40</f>
        <v>6518122</v>
      </c>
      <c r="D41" s="17">
        <v>1076507</v>
      </c>
      <c r="E41" s="17">
        <v>21452663</v>
      </c>
      <c r="F41" s="17">
        <v>4596045</v>
      </c>
      <c r="G41" s="17">
        <f>G40</f>
        <v>33643337</v>
      </c>
      <c r="H41" s="17">
        <v>36517.619354838709</v>
      </c>
      <c r="I41" s="17">
        <v>1663.9557123655911</v>
      </c>
      <c r="J41" s="17">
        <v>33159.358131720423</v>
      </c>
      <c r="K41" s="17">
        <v>7104.1018145161279</v>
      </c>
      <c r="L41" s="17">
        <f>H41+I41+J41+K41</f>
        <v>78445.035013440851</v>
      </c>
    </row>
    <row r="42" spans="1:12" s="14" customFormat="1">
      <c r="A42" s="23">
        <v>13</v>
      </c>
      <c r="B42" s="24" t="s">
        <v>29</v>
      </c>
      <c r="C42" s="31">
        <v>0</v>
      </c>
      <c r="D42" s="31">
        <v>0</v>
      </c>
      <c r="E42" s="31">
        <v>399797</v>
      </c>
      <c r="F42" s="31">
        <v>146189</v>
      </c>
      <c r="G42" s="31">
        <f>SUM(C42:F42)</f>
        <v>545986</v>
      </c>
      <c r="H42" s="32" t="s">
        <v>224</v>
      </c>
      <c r="I42" s="32" t="s">
        <v>224</v>
      </c>
      <c r="J42" s="32">
        <v>617.96579301075269</v>
      </c>
      <c r="K42" s="32">
        <v>225.96418010752689</v>
      </c>
      <c r="L42" s="32">
        <f>H42+I42+J42+K42</f>
        <v>843.92997311827958</v>
      </c>
    </row>
    <row r="43" spans="1:12" s="14" customFormat="1">
      <c r="A43" s="22"/>
      <c r="B43" s="22" t="s">
        <v>185</v>
      </c>
      <c r="C43" s="17"/>
      <c r="D43" s="17"/>
      <c r="E43" s="17">
        <v>0</v>
      </c>
      <c r="F43" s="17">
        <v>30700</v>
      </c>
      <c r="G43" s="17">
        <f t="shared" ref="G43:G47" si="8">SUM(C43:F43)</f>
        <v>30700</v>
      </c>
      <c r="H43" s="17"/>
      <c r="I43" s="17"/>
      <c r="J43" s="30" t="s">
        <v>224</v>
      </c>
      <c r="K43" s="17">
        <v>47.452956989247312</v>
      </c>
      <c r="L43" s="17">
        <f t="shared" ref="L43:L57" si="9">H43+I43+J43+K43</f>
        <v>47.452956989247312</v>
      </c>
    </row>
    <row r="44" spans="1:12" s="14" customFormat="1">
      <c r="A44" s="22"/>
      <c r="B44" s="22" t="s">
        <v>186</v>
      </c>
      <c r="C44" s="17"/>
      <c r="D44" s="17"/>
      <c r="E44" s="17">
        <v>91953</v>
      </c>
      <c r="F44" s="17">
        <v>0</v>
      </c>
      <c r="G44" s="17">
        <f t="shared" si="8"/>
        <v>91953</v>
      </c>
      <c r="H44" s="17"/>
      <c r="I44" s="17"/>
      <c r="J44" s="30">
        <v>142.13165322580645</v>
      </c>
      <c r="K44" s="17" t="s">
        <v>224</v>
      </c>
      <c r="L44" s="17">
        <f t="shared" si="9"/>
        <v>142.13165322580645</v>
      </c>
    </row>
    <row r="45" spans="1:12" s="14" customFormat="1">
      <c r="A45" s="22"/>
      <c r="B45" s="22" t="s">
        <v>187</v>
      </c>
      <c r="C45" s="17"/>
      <c r="D45" s="17"/>
      <c r="E45" s="17">
        <v>39980</v>
      </c>
      <c r="F45" s="17">
        <v>57014</v>
      </c>
      <c r="G45" s="17">
        <f t="shared" si="8"/>
        <v>96994</v>
      </c>
      <c r="H45" s="17"/>
      <c r="I45" s="17"/>
      <c r="J45" s="30">
        <v>61.797043010752681</v>
      </c>
      <c r="K45" s="17">
        <v>88.12647849462364</v>
      </c>
      <c r="L45" s="17">
        <f t="shared" si="9"/>
        <v>149.92352150537633</v>
      </c>
    </row>
    <row r="46" spans="1:12" s="14" customFormat="1">
      <c r="A46" s="22"/>
      <c r="B46" s="22" t="s">
        <v>188</v>
      </c>
      <c r="C46" s="17"/>
      <c r="D46" s="17"/>
      <c r="E46" s="17">
        <v>3678</v>
      </c>
      <c r="F46" s="17">
        <v>0</v>
      </c>
      <c r="G46" s="17">
        <f t="shared" si="8"/>
        <v>3678</v>
      </c>
      <c r="H46" s="17"/>
      <c r="I46" s="17"/>
      <c r="J46" s="30">
        <v>5.6850806451612899</v>
      </c>
      <c r="K46" s="17" t="s">
        <v>224</v>
      </c>
      <c r="L46" s="17">
        <f t="shared" si="9"/>
        <v>5.6850806451612899</v>
      </c>
    </row>
    <row r="47" spans="1:12" s="14" customFormat="1">
      <c r="A47" s="22"/>
      <c r="B47" s="22" t="s">
        <v>189</v>
      </c>
      <c r="C47" s="17"/>
      <c r="D47" s="17"/>
      <c r="E47" s="17">
        <v>264186</v>
      </c>
      <c r="F47" s="17">
        <v>58475</v>
      </c>
      <c r="G47" s="17">
        <f t="shared" si="8"/>
        <v>322661</v>
      </c>
      <c r="H47" s="17"/>
      <c r="I47" s="17"/>
      <c r="J47" s="30">
        <v>408.35201612903222</v>
      </c>
      <c r="K47" s="17">
        <v>90.384744623655905</v>
      </c>
      <c r="L47" s="17">
        <f t="shared" si="9"/>
        <v>498.73676075268816</v>
      </c>
    </row>
    <row r="48" spans="1:12" s="14" customFormat="1" ht="15.75" customHeight="1">
      <c r="A48" s="23">
        <v>14</v>
      </c>
      <c r="B48" s="24" t="s">
        <v>31</v>
      </c>
      <c r="C48" s="25">
        <v>0</v>
      </c>
      <c r="D48" s="25">
        <v>0</v>
      </c>
      <c r="E48" s="25">
        <v>1299367</v>
      </c>
      <c r="F48" s="25">
        <v>897216.78300000005</v>
      </c>
      <c r="G48" s="25">
        <f>SUM(C48:F48)</f>
        <v>2196583.7829999998</v>
      </c>
      <c r="H48" s="28" t="s">
        <v>224</v>
      </c>
      <c r="I48" s="28" t="s">
        <v>224</v>
      </c>
      <c r="J48" s="26">
        <v>2008.4301747311827</v>
      </c>
      <c r="K48" s="26">
        <v>1386.827016733871</v>
      </c>
      <c r="L48" s="26">
        <f t="shared" si="9"/>
        <v>3395.2571914650534</v>
      </c>
    </row>
    <row r="49" spans="1:16" s="14" customFormat="1">
      <c r="A49" s="22"/>
      <c r="B49" s="22" t="s">
        <v>75</v>
      </c>
      <c r="C49" s="17"/>
      <c r="D49" s="17"/>
      <c r="E49" s="17">
        <v>1299367</v>
      </c>
      <c r="F49" s="17">
        <v>897216.78300000005</v>
      </c>
      <c r="G49" s="17">
        <f t="shared" ref="G49" si="10">G48</f>
        <v>2196583.7829999998</v>
      </c>
      <c r="H49" s="17"/>
      <c r="I49" s="17"/>
      <c r="J49" s="17">
        <v>2008.4301747311827</v>
      </c>
      <c r="K49" s="17">
        <v>1386.827016733871</v>
      </c>
      <c r="L49" s="17">
        <f t="shared" si="9"/>
        <v>3395.2571914650534</v>
      </c>
      <c r="M49" s="29"/>
    </row>
    <row r="50" spans="1:16" s="29" customFormat="1" ht="16.5" customHeight="1">
      <c r="A50" s="23">
        <v>15</v>
      </c>
      <c r="B50" s="24" t="s">
        <v>32</v>
      </c>
      <c r="C50" s="25">
        <v>0</v>
      </c>
      <c r="D50" s="25">
        <v>0</v>
      </c>
      <c r="E50" s="25">
        <v>2557834</v>
      </c>
      <c r="F50" s="25">
        <v>860885</v>
      </c>
      <c r="G50" s="25">
        <f t="shared" ref="G50:G57" si="11">SUM(C50:F50)</f>
        <v>3418719</v>
      </c>
      <c r="H50" s="26" t="s">
        <v>224</v>
      </c>
      <c r="I50" s="26" t="s">
        <v>224</v>
      </c>
      <c r="J50" s="26">
        <v>3953.6412634408598</v>
      </c>
      <c r="K50" s="26">
        <v>1330.6690188172042</v>
      </c>
      <c r="L50" s="26">
        <f t="shared" si="9"/>
        <v>5284.310282258064</v>
      </c>
      <c r="M50" s="14"/>
      <c r="P50" s="75"/>
    </row>
    <row r="51" spans="1:16" s="14" customFormat="1">
      <c r="A51" s="22"/>
      <c r="B51" s="22" t="s">
        <v>78</v>
      </c>
      <c r="C51" s="17"/>
      <c r="D51" s="17"/>
      <c r="E51" s="17">
        <v>102313</v>
      </c>
      <c r="F51" s="17">
        <v>25826</v>
      </c>
      <c r="G51" s="17">
        <f>SUM(C51:F51)</f>
        <v>128139</v>
      </c>
      <c r="H51" s="17"/>
      <c r="I51" s="17"/>
      <c r="J51" s="30">
        <v>158.14509408602152</v>
      </c>
      <c r="K51" s="30">
        <v>39.919220430107522</v>
      </c>
      <c r="L51" s="17">
        <f t="shared" si="9"/>
        <v>198.06431451612903</v>
      </c>
    </row>
    <row r="52" spans="1:16" s="14" customFormat="1">
      <c r="A52" s="22"/>
      <c r="B52" s="22" t="s">
        <v>80</v>
      </c>
      <c r="C52" s="17"/>
      <c r="D52" s="17"/>
      <c r="E52" s="17">
        <v>383675</v>
      </c>
      <c r="F52" s="17">
        <v>490704</v>
      </c>
      <c r="G52" s="17">
        <f t="shared" si="11"/>
        <v>874379</v>
      </c>
      <c r="H52" s="17"/>
      <c r="I52" s="17"/>
      <c r="J52" s="30">
        <v>593.04603494623655</v>
      </c>
      <c r="K52" s="30">
        <v>758.48064516129023</v>
      </c>
      <c r="L52" s="17">
        <f t="shared" si="9"/>
        <v>1351.5266801075268</v>
      </c>
    </row>
    <row r="53" spans="1:16" s="14" customFormat="1">
      <c r="A53" s="22"/>
      <c r="B53" s="22" t="s">
        <v>82</v>
      </c>
      <c r="C53" s="17"/>
      <c r="D53" s="17"/>
      <c r="E53" s="17">
        <v>434832</v>
      </c>
      <c r="F53" s="17">
        <v>258266</v>
      </c>
      <c r="G53" s="17">
        <f t="shared" si="11"/>
        <v>693098</v>
      </c>
      <c r="H53" s="17"/>
      <c r="I53" s="17"/>
      <c r="J53" s="30">
        <v>672.11935483870968</v>
      </c>
      <c r="K53" s="30">
        <v>399.20147849462364</v>
      </c>
      <c r="L53" s="17">
        <f t="shared" si="9"/>
        <v>1071.3208333333332</v>
      </c>
    </row>
    <row r="54" spans="1:16" s="14" customFormat="1">
      <c r="A54" s="22"/>
      <c r="B54" s="22" t="s">
        <v>190</v>
      </c>
      <c r="C54" s="17"/>
      <c r="D54" s="17"/>
      <c r="E54" s="17">
        <v>1483544</v>
      </c>
      <c r="F54" s="17">
        <v>0</v>
      </c>
      <c r="G54" s="17">
        <f t="shared" si="11"/>
        <v>1483544</v>
      </c>
      <c r="H54" s="17"/>
      <c r="I54" s="17"/>
      <c r="J54" s="30">
        <v>2293.1123655913975</v>
      </c>
      <c r="K54" s="30" t="s">
        <v>224</v>
      </c>
      <c r="L54" s="17">
        <f t="shared" si="9"/>
        <v>2293.1123655913975</v>
      </c>
    </row>
    <row r="55" spans="1:16" s="14" customFormat="1">
      <c r="A55" s="22"/>
      <c r="B55" s="22" t="s">
        <v>85</v>
      </c>
      <c r="C55" s="17"/>
      <c r="D55" s="17"/>
      <c r="E55" s="17">
        <v>102313</v>
      </c>
      <c r="F55" s="17">
        <v>0</v>
      </c>
      <c r="G55" s="17">
        <f t="shared" si="11"/>
        <v>102313</v>
      </c>
      <c r="H55" s="17"/>
      <c r="I55" s="17"/>
      <c r="J55" s="30">
        <v>158.14509408602152</v>
      </c>
      <c r="K55" s="30" t="s">
        <v>224</v>
      </c>
      <c r="L55" s="17">
        <f t="shared" si="9"/>
        <v>158.14509408602152</v>
      </c>
    </row>
    <row r="56" spans="1:16" s="14" customFormat="1">
      <c r="A56" s="22"/>
      <c r="B56" s="22" t="s">
        <v>191</v>
      </c>
      <c r="C56" s="17"/>
      <c r="D56" s="17"/>
      <c r="E56" s="17">
        <v>51157</v>
      </c>
      <c r="F56" s="17">
        <v>77480</v>
      </c>
      <c r="G56" s="17">
        <f t="shared" si="11"/>
        <v>128637</v>
      </c>
      <c r="H56" s="17"/>
      <c r="I56" s="17"/>
      <c r="J56" s="30">
        <v>79.073319892473123</v>
      </c>
      <c r="K56" s="30">
        <v>119.76075268817203</v>
      </c>
      <c r="L56" s="17">
        <f t="shared" si="9"/>
        <v>198.83407258064517</v>
      </c>
    </row>
    <row r="57" spans="1:16" s="14" customFormat="1">
      <c r="A57" s="22"/>
      <c r="B57" s="22" t="s">
        <v>192</v>
      </c>
      <c r="C57" s="22"/>
      <c r="D57" s="22"/>
      <c r="E57" s="22">
        <v>0</v>
      </c>
      <c r="F57" s="17">
        <v>8609</v>
      </c>
      <c r="G57" s="17">
        <f t="shared" si="11"/>
        <v>8609</v>
      </c>
      <c r="H57" s="22"/>
      <c r="I57" s="22"/>
      <c r="J57" s="30" t="s">
        <v>224</v>
      </c>
      <c r="K57" s="30">
        <v>13.306922043010751</v>
      </c>
      <c r="L57" s="17">
        <f t="shared" si="9"/>
        <v>13.306922043010751</v>
      </c>
    </row>
    <row r="58" spans="1:16" s="14" customFormat="1" ht="14.25" customHeight="1">
      <c r="A58" s="76">
        <v>16</v>
      </c>
      <c r="B58" s="77" t="s">
        <v>34</v>
      </c>
      <c r="C58" s="78">
        <v>0</v>
      </c>
      <c r="D58" s="78">
        <v>0</v>
      </c>
      <c r="E58" s="78">
        <v>271021</v>
      </c>
      <c r="F58" s="78">
        <v>496293</v>
      </c>
      <c r="G58" s="78">
        <f>SUM(C58:F58)</f>
        <v>767314</v>
      </c>
      <c r="H58" s="79" t="s">
        <v>224</v>
      </c>
      <c r="I58" s="79" t="s">
        <v>224</v>
      </c>
      <c r="J58" s="79">
        <v>418.91686827956983</v>
      </c>
      <c r="K58" s="79">
        <v>767.11955645161277</v>
      </c>
      <c r="L58" s="33">
        <f t="shared" ref="L58:L69" si="12">H58+I58+J58+K58</f>
        <v>1186.0364247311827</v>
      </c>
    </row>
    <row r="59" spans="1:16" s="14" customFormat="1">
      <c r="A59" s="22"/>
      <c r="B59" s="22" t="s">
        <v>89</v>
      </c>
      <c r="C59" s="17"/>
      <c r="D59" s="17"/>
      <c r="E59" s="17">
        <v>271021</v>
      </c>
      <c r="F59" s="17">
        <v>496293</v>
      </c>
      <c r="G59" s="17">
        <f>G58</f>
        <v>767314</v>
      </c>
      <c r="H59" s="17"/>
      <c r="I59" s="17"/>
      <c r="J59" s="17">
        <v>418.91686827956983</v>
      </c>
      <c r="K59" s="17">
        <v>767.11955645161277</v>
      </c>
      <c r="L59" s="17">
        <f t="shared" si="12"/>
        <v>1186.0364247311827</v>
      </c>
    </row>
    <row r="60" spans="1:16" s="14" customFormat="1">
      <c r="A60" s="23">
        <v>17</v>
      </c>
      <c r="B60" s="24" t="s">
        <v>36</v>
      </c>
      <c r="C60" s="25">
        <v>0</v>
      </c>
      <c r="D60" s="25">
        <v>0</v>
      </c>
      <c r="E60" s="25">
        <v>609562</v>
      </c>
      <c r="F60" s="25">
        <v>460168</v>
      </c>
      <c r="G60" s="25">
        <f>SUM(C60:F60)</f>
        <v>1069730</v>
      </c>
      <c r="H60" s="26" t="s">
        <v>224</v>
      </c>
      <c r="I60" s="26" t="s">
        <v>224</v>
      </c>
      <c r="J60" s="26">
        <v>942.19932795698912</v>
      </c>
      <c r="K60" s="26">
        <v>711.2811827956989</v>
      </c>
      <c r="L60" s="26">
        <f t="shared" si="12"/>
        <v>1653.4805107526881</v>
      </c>
    </row>
    <row r="61" spans="1:16" s="14" customFormat="1">
      <c r="A61" s="22"/>
      <c r="B61" s="16" t="s">
        <v>193</v>
      </c>
      <c r="C61" s="17"/>
      <c r="D61" s="17"/>
      <c r="E61" s="17">
        <v>609562</v>
      </c>
      <c r="F61" s="17">
        <v>460168</v>
      </c>
      <c r="G61" s="17">
        <f>G60</f>
        <v>1069730</v>
      </c>
      <c r="H61" s="17"/>
      <c r="I61" s="17"/>
      <c r="J61" s="17">
        <v>942.19932795698912</v>
      </c>
      <c r="K61" s="17">
        <v>711.2811827956989</v>
      </c>
      <c r="L61" s="17">
        <f t="shared" si="12"/>
        <v>1653.4805107526881</v>
      </c>
    </row>
    <row r="62" spans="1:16" s="14" customFormat="1" ht="15" customHeight="1">
      <c r="A62" s="23">
        <v>18</v>
      </c>
      <c r="B62" s="24" t="s">
        <v>38</v>
      </c>
      <c r="C62" s="25">
        <v>0</v>
      </c>
      <c r="D62" s="25">
        <v>0</v>
      </c>
      <c r="E62" s="25">
        <v>756941</v>
      </c>
      <c r="F62" s="25">
        <v>864215</v>
      </c>
      <c r="G62" s="25">
        <f>SUM(C62:F62)</f>
        <v>1621156</v>
      </c>
      <c r="H62" s="26" t="s">
        <v>224</v>
      </c>
      <c r="I62" s="26" t="s">
        <v>224</v>
      </c>
      <c r="J62" s="26">
        <v>1170.0028897849461</v>
      </c>
      <c r="K62" s="26">
        <v>1335.8161962365591</v>
      </c>
      <c r="L62" s="26">
        <f t="shared" si="12"/>
        <v>2505.8190860215054</v>
      </c>
    </row>
    <row r="63" spans="1:16" s="14" customFormat="1" ht="15" customHeight="1">
      <c r="A63" s="22"/>
      <c r="B63" s="22" t="s">
        <v>94</v>
      </c>
      <c r="C63" s="17"/>
      <c r="D63" s="17"/>
      <c r="E63" s="17">
        <v>756941</v>
      </c>
      <c r="F63" s="17">
        <v>864215</v>
      </c>
      <c r="G63" s="17">
        <f>G62</f>
        <v>1621156</v>
      </c>
      <c r="H63" s="17"/>
      <c r="I63" s="17"/>
      <c r="J63" s="17">
        <v>1170.0028897849461</v>
      </c>
      <c r="K63" s="17">
        <v>1335.8161962365591</v>
      </c>
      <c r="L63" s="17">
        <f t="shared" si="12"/>
        <v>2505.8190860215054</v>
      </c>
    </row>
    <row r="64" spans="1:16" s="14" customFormat="1" ht="15" customHeight="1">
      <c r="A64" s="23">
        <v>19</v>
      </c>
      <c r="B64" s="24" t="s">
        <v>40</v>
      </c>
      <c r="C64" s="25">
        <v>22059</v>
      </c>
      <c r="D64" s="25">
        <v>0</v>
      </c>
      <c r="E64" s="25">
        <v>4444362</v>
      </c>
      <c r="F64" s="25">
        <v>5979804</v>
      </c>
      <c r="G64" s="25">
        <f>SUM(C64:F64)</f>
        <v>10446225</v>
      </c>
      <c r="H64" s="26">
        <v>34.096572580645159</v>
      </c>
      <c r="I64" s="26" t="s">
        <v>224</v>
      </c>
      <c r="J64" s="26">
        <v>6869.6455645161277</v>
      </c>
      <c r="K64" s="26">
        <v>9242.976612903225</v>
      </c>
      <c r="L64" s="26">
        <f t="shared" si="12"/>
        <v>16146.718749999998</v>
      </c>
    </row>
    <row r="65" spans="1:13" s="14" customFormat="1">
      <c r="A65" s="34"/>
      <c r="B65" s="34" t="s">
        <v>97</v>
      </c>
      <c r="C65" s="17"/>
      <c r="D65" s="17"/>
      <c r="E65" s="17">
        <v>2573286</v>
      </c>
      <c r="F65" s="17">
        <v>3462307</v>
      </c>
      <c r="G65" s="27">
        <f>SUM(C65:F65)</f>
        <v>6035593</v>
      </c>
      <c r="H65" s="27"/>
      <c r="I65" s="27"/>
      <c r="J65" s="27">
        <v>3977.5254032258063</v>
      </c>
      <c r="K65" s="27">
        <v>5351.6842069892473</v>
      </c>
      <c r="L65" s="27">
        <f t="shared" si="12"/>
        <v>9329.2096102150535</v>
      </c>
    </row>
    <row r="66" spans="1:13" s="14" customFormat="1">
      <c r="A66" s="34"/>
      <c r="B66" s="34" t="s">
        <v>99</v>
      </c>
      <c r="C66" s="17"/>
      <c r="D66" s="17"/>
      <c r="E66" s="17">
        <v>1871076</v>
      </c>
      <c r="F66" s="17">
        <v>2517497</v>
      </c>
      <c r="G66" s="27">
        <f>SUM(C66:F66)</f>
        <v>4388573</v>
      </c>
      <c r="H66" s="27"/>
      <c r="I66" s="27"/>
      <c r="J66" s="27">
        <v>2892.1201612903224</v>
      </c>
      <c r="K66" s="27">
        <v>3891.2924059139782</v>
      </c>
      <c r="L66" s="27">
        <f t="shared" si="12"/>
        <v>6783.412567204301</v>
      </c>
    </row>
    <row r="67" spans="1:13" s="14" customFormat="1">
      <c r="A67" s="23">
        <v>20</v>
      </c>
      <c r="B67" s="24" t="s">
        <v>41</v>
      </c>
      <c r="C67" s="25">
        <v>168749</v>
      </c>
      <c r="D67" s="25">
        <v>9726</v>
      </c>
      <c r="E67" s="25">
        <v>739522</v>
      </c>
      <c r="F67" s="25">
        <v>800407</v>
      </c>
      <c r="G67" s="25">
        <f>SUM(C67:F67)</f>
        <v>1718404</v>
      </c>
      <c r="H67" s="26">
        <v>260.83514784946232</v>
      </c>
      <c r="I67" s="26">
        <v>15.033467741935482</v>
      </c>
      <c r="J67" s="26">
        <v>1143.0783602150536</v>
      </c>
      <c r="K67" s="26">
        <v>1237.1882392473117</v>
      </c>
      <c r="L67" s="26">
        <f t="shared" si="12"/>
        <v>2656.1352150537632</v>
      </c>
    </row>
    <row r="68" spans="1:13" s="14" customFormat="1">
      <c r="A68" s="34"/>
      <c r="B68" s="34" t="s">
        <v>100</v>
      </c>
      <c r="C68" s="17">
        <v>168749</v>
      </c>
      <c r="D68" s="17">
        <v>9726</v>
      </c>
      <c r="E68" s="17">
        <v>739522</v>
      </c>
      <c r="F68" s="17">
        <v>800407</v>
      </c>
      <c r="G68" s="17">
        <f t="shared" ref="G68" si="13">G67</f>
        <v>1718404</v>
      </c>
      <c r="H68" s="17">
        <v>260.83514784946232</v>
      </c>
      <c r="I68" s="17">
        <v>15.033467741935482</v>
      </c>
      <c r="J68" s="17">
        <v>1143.0783602150536</v>
      </c>
      <c r="K68" s="17">
        <v>1237.1882392473117</v>
      </c>
      <c r="L68" s="17">
        <f t="shared" si="12"/>
        <v>2656.1352150537632</v>
      </c>
    </row>
    <row r="69" spans="1:13" s="14" customFormat="1" ht="15" customHeight="1">
      <c r="A69" s="23">
        <v>21</v>
      </c>
      <c r="B69" s="24" t="s">
        <v>43</v>
      </c>
      <c r="C69" s="25">
        <v>10334</v>
      </c>
      <c r="D69" s="25">
        <v>0</v>
      </c>
      <c r="E69" s="25">
        <v>8580650</v>
      </c>
      <c r="F69" s="25">
        <v>4530251</v>
      </c>
      <c r="G69" s="25">
        <f>SUM(C69:F69)</f>
        <v>13121235</v>
      </c>
      <c r="H69" s="26">
        <v>15.973252688172042</v>
      </c>
      <c r="I69" s="26" t="s">
        <v>224</v>
      </c>
      <c r="J69" s="26">
        <v>13263.101478494622</v>
      </c>
      <c r="K69" s="26">
        <v>7002.4040994623647</v>
      </c>
      <c r="L69" s="26">
        <f t="shared" si="12"/>
        <v>20281.478830645159</v>
      </c>
    </row>
    <row r="70" spans="1:13" s="14" customFormat="1">
      <c r="A70" s="34"/>
      <c r="B70" s="34" t="s">
        <v>101</v>
      </c>
      <c r="C70" s="17"/>
      <c r="D70" s="17"/>
      <c r="E70" s="17">
        <v>8580650</v>
      </c>
      <c r="F70" s="17">
        <v>4512129.9960000003</v>
      </c>
      <c r="G70" s="27">
        <f>F70+E70</f>
        <v>13092779.995999999</v>
      </c>
      <c r="H70" s="27"/>
      <c r="I70" s="27"/>
      <c r="J70" s="27">
        <v>13263.101478494622</v>
      </c>
      <c r="K70" s="27">
        <v>6974.394483064516</v>
      </c>
      <c r="L70" s="27">
        <f>J70+K70</f>
        <v>20237.495961559136</v>
      </c>
    </row>
    <row r="71" spans="1:13" s="14" customFormat="1">
      <c r="A71" s="34"/>
      <c r="B71" s="34" t="s">
        <v>102</v>
      </c>
      <c r="C71" s="17"/>
      <c r="D71" s="17"/>
      <c r="E71" s="17">
        <v>0</v>
      </c>
      <c r="F71" s="17">
        <v>18121.004000000001</v>
      </c>
      <c r="G71" s="27">
        <f>F71+E71</f>
        <v>18121.004000000001</v>
      </c>
      <c r="H71" s="27"/>
      <c r="I71" s="27"/>
      <c r="J71" s="70" t="s">
        <v>224</v>
      </c>
      <c r="K71" s="27">
        <v>28.009616397849463</v>
      </c>
      <c r="L71" s="27">
        <f>J71+K71</f>
        <v>28.009616397849463</v>
      </c>
    </row>
    <row r="72" spans="1:13" s="14" customFormat="1">
      <c r="A72" s="23">
        <v>22</v>
      </c>
      <c r="B72" s="24" t="s">
        <v>44</v>
      </c>
      <c r="C72" s="25">
        <v>0</v>
      </c>
      <c r="D72" s="25">
        <v>490983</v>
      </c>
      <c r="E72" s="25">
        <v>1296842</v>
      </c>
      <c r="F72" s="25">
        <v>1018778</v>
      </c>
      <c r="G72" s="25">
        <f>SUM(C72:F72)</f>
        <v>2806603</v>
      </c>
      <c r="H72" s="26" t="s">
        <v>224</v>
      </c>
      <c r="I72" s="26">
        <v>758.9118951612902</v>
      </c>
      <c r="J72" s="26">
        <v>2004.5272849462363</v>
      </c>
      <c r="K72" s="26">
        <v>1574.7240591397847</v>
      </c>
      <c r="L72" s="26">
        <f>H72+I72+J72+K72</f>
        <v>4338.1632392473111</v>
      </c>
    </row>
    <row r="73" spans="1:13" s="35" customFormat="1">
      <c r="A73" s="34"/>
      <c r="B73" s="34" t="s">
        <v>103</v>
      </c>
      <c r="C73" s="17"/>
      <c r="D73" s="17"/>
      <c r="E73" s="17">
        <v>1296842</v>
      </c>
      <c r="F73" s="17">
        <v>448262.32</v>
      </c>
      <c r="G73" s="27">
        <f>E73+F73</f>
        <v>1745104.32</v>
      </c>
      <c r="H73" s="27"/>
      <c r="I73" s="27">
        <v>758.9118951612902</v>
      </c>
      <c r="J73" s="27">
        <v>2004.5272849462363</v>
      </c>
      <c r="K73" s="27">
        <v>692.87858602150527</v>
      </c>
      <c r="L73" s="27">
        <f>H73+I73+J73+K73</f>
        <v>3456.3177661290315</v>
      </c>
      <c r="M73" s="14"/>
    </row>
    <row r="74" spans="1:13" s="35" customFormat="1">
      <c r="A74" s="34"/>
      <c r="B74" s="34" t="s">
        <v>101</v>
      </c>
      <c r="C74" s="17"/>
      <c r="D74" s="17"/>
      <c r="E74" s="17"/>
      <c r="F74" s="17">
        <v>570515.68000000005</v>
      </c>
      <c r="G74" s="27">
        <f>E74+F74</f>
        <v>570515.68000000005</v>
      </c>
      <c r="H74" s="27"/>
      <c r="I74" s="27"/>
      <c r="J74" s="70" t="s">
        <v>224</v>
      </c>
      <c r="K74" s="27">
        <v>881.84547311827953</v>
      </c>
      <c r="L74" s="27">
        <f>H74+I74+J74+K74</f>
        <v>881.84547311827953</v>
      </c>
      <c r="M74" s="14"/>
    </row>
    <row r="75" spans="1:13" s="35" customFormat="1" ht="15" customHeight="1">
      <c r="A75" s="18">
        <v>23</v>
      </c>
      <c r="B75" s="19" t="s">
        <v>46</v>
      </c>
      <c r="C75" s="20">
        <v>50604</v>
      </c>
      <c r="D75" s="20">
        <v>0</v>
      </c>
      <c r="E75" s="20">
        <v>2786686</v>
      </c>
      <c r="F75" s="20">
        <v>1097590</v>
      </c>
      <c r="G75" s="20">
        <f>SUM(C75:F75)</f>
        <v>3934880</v>
      </c>
      <c r="H75" s="21">
        <v>78.218548387096774</v>
      </c>
      <c r="I75" s="21" t="s">
        <v>224</v>
      </c>
      <c r="J75" s="21">
        <v>4307.377553763441</v>
      </c>
      <c r="K75" s="21">
        <v>1696.5436827956987</v>
      </c>
      <c r="L75" s="21">
        <f>H75+I75+J75+K75</f>
        <v>6082.1397849462373</v>
      </c>
    </row>
    <row r="76" spans="1:13" s="35" customFormat="1">
      <c r="A76" s="34"/>
      <c r="B76" s="34" t="s">
        <v>104</v>
      </c>
      <c r="C76" s="17">
        <v>50604</v>
      </c>
      <c r="D76" s="17">
        <v>0</v>
      </c>
      <c r="E76" s="17">
        <v>2786686</v>
      </c>
      <c r="F76" s="17">
        <v>1097590</v>
      </c>
      <c r="G76" s="27">
        <f>F76+E76+C76</f>
        <v>3934880</v>
      </c>
      <c r="H76" s="27">
        <v>78.218548387096774</v>
      </c>
      <c r="I76" s="27"/>
      <c r="J76" s="27">
        <v>4307.377553763441</v>
      </c>
      <c r="K76" s="27">
        <v>1696.5436827956987</v>
      </c>
      <c r="L76" s="27">
        <f>L75</f>
        <v>6082.1397849462373</v>
      </c>
    </row>
    <row r="77" spans="1:13" s="35" customFormat="1">
      <c r="A77" s="23">
        <v>24</v>
      </c>
      <c r="B77" s="24" t="s">
        <v>48</v>
      </c>
      <c r="C77" s="25">
        <v>783623</v>
      </c>
      <c r="D77" s="25">
        <v>14242</v>
      </c>
      <c r="E77" s="25">
        <v>644598</v>
      </c>
      <c r="F77" s="25">
        <v>817723</v>
      </c>
      <c r="G77" s="25">
        <f>SUM(C77:F77)</f>
        <v>2260186</v>
      </c>
      <c r="H77" s="26">
        <v>1211.2452284946237</v>
      </c>
      <c r="I77" s="26">
        <v>22.013844086021503</v>
      </c>
      <c r="J77" s="26">
        <v>996.35443548387082</v>
      </c>
      <c r="K77" s="26">
        <v>1263.9535618279569</v>
      </c>
      <c r="L77" s="26">
        <f>H77+I77+J77+K77</f>
        <v>3493.5670698924728</v>
      </c>
    </row>
    <row r="78" spans="1:13" s="35" customFormat="1">
      <c r="A78" s="34"/>
      <c r="B78" s="34" t="s">
        <v>105</v>
      </c>
      <c r="C78" s="17">
        <v>783623</v>
      </c>
      <c r="D78" s="17">
        <v>14242</v>
      </c>
      <c r="E78" s="17">
        <v>116027.64</v>
      </c>
      <c r="F78" s="17">
        <v>70324.178</v>
      </c>
      <c r="G78" s="27">
        <f>C78+D78+E78+F78</f>
        <v>984216.81799999997</v>
      </c>
      <c r="H78" s="27">
        <v>1211.2452284946237</v>
      </c>
      <c r="I78" s="27">
        <v>22.013844086021503</v>
      </c>
      <c r="J78" s="27">
        <v>179.34379838709674</v>
      </c>
      <c r="K78" s="27">
        <v>108.7000063172043</v>
      </c>
      <c r="L78" s="27">
        <f>SUM(H78:K78)</f>
        <v>1521.3028772849461</v>
      </c>
    </row>
    <row r="79" spans="1:13" s="35" customFormat="1">
      <c r="A79" s="34"/>
      <c r="B79" s="34" t="s">
        <v>106</v>
      </c>
      <c r="C79" s="17"/>
      <c r="D79" s="17"/>
      <c r="E79" s="17">
        <v>528570.36</v>
      </c>
      <c r="F79" s="17">
        <v>747398.82200000004</v>
      </c>
      <c r="G79" s="27">
        <f>C79+D79+E79+F79</f>
        <v>1275969.182</v>
      </c>
      <c r="H79" s="27"/>
      <c r="I79" s="27"/>
      <c r="J79" s="27">
        <v>817.01063709677408</v>
      </c>
      <c r="K79" s="27">
        <v>1155.2535555107527</v>
      </c>
      <c r="L79" s="27">
        <f>SUM(H79:K79)</f>
        <v>1972.2641926075266</v>
      </c>
    </row>
    <row r="80" spans="1:13" s="35" customFormat="1">
      <c r="A80" s="23">
        <v>25</v>
      </c>
      <c r="B80" s="24" t="s">
        <v>50</v>
      </c>
      <c r="C80" s="25">
        <v>13688</v>
      </c>
      <c r="D80" s="25">
        <v>0</v>
      </c>
      <c r="E80" s="25">
        <v>1298103</v>
      </c>
      <c r="F80" s="25">
        <v>1070622</v>
      </c>
      <c r="G80" s="25">
        <f>SUM(C80:F80)</f>
        <v>2382413</v>
      </c>
      <c r="H80" s="26">
        <v>21.157526881720429</v>
      </c>
      <c r="I80" s="26" t="s">
        <v>224</v>
      </c>
      <c r="J80" s="26">
        <v>2006.4764112903226</v>
      </c>
      <c r="K80" s="26">
        <v>1654.8592741935483</v>
      </c>
      <c r="L80" s="26">
        <f t="shared" ref="L80:L90" si="14">H80+I80+J80+K80</f>
        <v>3682.4932123655917</v>
      </c>
    </row>
    <row r="81" spans="1:12" s="35" customFormat="1">
      <c r="A81" s="34"/>
      <c r="B81" s="34" t="s">
        <v>107</v>
      </c>
      <c r="C81" s="17"/>
      <c r="D81" s="17"/>
      <c r="E81" s="17">
        <v>1298103</v>
      </c>
      <c r="F81" s="17">
        <v>1070622</v>
      </c>
      <c r="G81" s="17">
        <f>SUM(C81:F81)</f>
        <v>2368725</v>
      </c>
      <c r="H81" s="27"/>
      <c r="I81" s="27"/>
      <c r="J81" s="27">
        <v>2006.4764112903226</v>
      </c>
      <c r="K81" s="27">
        <v>1654.8592741935483</v>
      </c>
      <c r="L81" s="27">
        <f t="shared" si="14"/>
        <v>3661.3356854838712</v>
      </c>
    </row>
    <row r="82" spans="1:12" s="35" customFormat="1">
      <c r="A82" s="23">
        <v>26</v>
      </c>
      <c r="B82" s="24" t="s">
        <v>51</v>
      </c>
      <c r="C82" s="25">
        <v>299057</v>
      </c>
      <c r="D82" s="25">
        <v>0</v>
      </c>
      <c r="E82" s="25">
        <v>2490511.8170766672</v>
      </c>
      <c r="F82" s="25">
        <v>1234062.1305</v>
      </c>
      <c r="G82" s="25">
        <f t="shared" ref="G82:G89" si="15">SUM(C82:F82)</f>
        <v>4023630.9475766672</v>
      </c>
      <c r="H82" s="26">
        <v>462.2520833333333</v>
      </c>
      <c r="I82" s="26" t="s">
        <v>224</v>
      </c>
      <c r="J82" s="26">
        <v>3849.5814376857084</v>
      </c>
      <c r="K82" s="26">
        <v>1907.4885081653224</v>
      </c>
      <c r="L82" s="26">
        <f t="shared" si="14"/>
        <v>6219.3220291843645</v>
      </c>
    </row>
    <row r="83" spans="1:12" s="35" customFormat="1">
      <c r="A83" s="34"/>
      <c r="B83" s="34" t="s">
        <v>108</v>
      </c>
      <c r="C83" s="17">
        <v>299057</v>
      </c>
      <c r="D83" s="17"/>
      <c r="E83" s="17">
        <v>323767</v>
      </c>
      <c r="F83" s="17">
        <v>567669</v>
      </c>
      <c r="G83" s="27">
        <f t="shared" si="15"/>
        <v>1190493</v>
      </c>
      <c r="H83" s="27">
        <v>462.2520833333333</v>
      </c>
      <c r="I83" s="27"/>
      <c r="J83" s="27">
        <v>500.44630376344082</v>
      </c>
      <c r="K83" s="27">
        <v>877.44536290322571</v>
      </c>
      <c r="L83" s="27">
        <f t="shared" si="14"/>
        <v>1840.1437499999997</v>
      </c>
    </row>
    <row r="84" spans="1:12" s="35" customFormat="1">
      <c r="A84" s="34"/>
      <c r="B84" s="34" t="s">
        <v>109</v>
      </c>
      <c r="C84" s="17"/>
      <c r="D84" s="17"/>
      <c r="E84" s="17">
        <v>1307517.8170766672</v>
      </c>
      <c r="F84" s="17">
        <v>592349.13049999997</v>
      </c>
      <c r="G84" s="27">
        <f t="shared" si="15"/>
        <v>1899866.9475766672</v>
      </c>
      <c r="H84" s="27"/>
      <c r="I84" s="27"/>
      <c r="J84" s="27">
        <v>2021.0288839222676</v>
      </c>
      <c r="K84" s="27">
        <v>915.59341407930106</v>
      </c>
      <c r="L84" s="27">
        <f t="shared" si="14"/>
        <v>2936.6222980015687</v>
      </c>
    </row>
    <row r="85" spans="1:12" s="35" customFormat="1">
      <c r="A85" s="34"/>
      <c r="B85" s="34" t="s">
        <v>110</v>
      </c>
      <c r="C85" s="17"/>
      <c r="D85" s="17"/>
      <c r="E85" s="17">
        <v>124526</v>
      </c>
      <c r="F85" s="17">
        <v>12341</v>
      </c>
      <c r="G85" s="27">
        <f t="shared" si="15"/>
        <v>136867</v>
      </c>
      <c r="H85" s="27"/>
      <c r="I85" s="27"/>
      <c r="J85" s="27">
        <v>192.47970430107526</v>
      </c>
      <c r="K85" s="27">
        <v>19.075470430107522</v>
      </c>
      <c r="L85" s="27">
        <f t="shared" si="14"/>
        <v>211.55517473118277</v>
      </c>
    </row>
    <row r="86" spans="1:12" s="35" customFormat="1">
      <c r="A86" s="34"/>
      <c r="B86" s="34" t="s">
        <v>194</v>
      </c>
      <c r="C86" s="17"/>
      <c r="D86" s="17"/>
      <c r="E86" s="17">
        <v>37358</v>
      </c>
      <c r="F86" s="17">
        <v>37022</v>
      </c>
      <c r="G86" s="27">
        <f t="shared" si="15"/>
        <v>74380</v>
      </c>
      <c r="H86" s="27"/>
      <c r="I86" s="27"/>
      <c r="J86" s="27">
        <v>57.744220430107518</v>
      </c>
      <c r="K86" s="27">
        <v>57.224865591397844</v>
      </c>
      <c r="L86" s="27">
        <f t="shared" si="14"/>
        <v>114.96908602150536</v>
      </c>
    </row>
    <row r="87" spans="1:12" s="35" customFormat="1">
      <c r="A87" s="34"/>
      <c r="B87" s="34" t="s">
        <v>111</v>
      </c>
      <c r="C87" s="17"/>
      <c r="D87" s="17"/>
      <c r="E87" s="17">
        <v>697343</v>
      </c>
      <c r="F87" s="17">
        <v>0</v>
      </c>
      <c r="G87" s="27">
        <f t="shared" si="15"/>
        <v>697343</v>
      </c>
      <c r="H87" s="27"/>
      <c r="I87" s="27"/>
      <c r="J87" s="27">
        <v>1077.8823252688171</v>
      </c>
      <c r="K87" s="70" t="s">
        <v>224</v>
      </c>
      <c r="L87" s="27">
        <f t="shared" si="14"/>
        <v>1077.8823252688171</v>
      </c>
    </row>
    <row r="88" spans="1:12" s="35" customFormat="1">
      <c r="A88" s="34"/>
      <c r="B88" s="34" t="s">
        <v>195</v>
      </c>
      <c r="C88" s="17"/>
      <c r="D88" s="17"/>
      <c r="E88" s="17">
        <v>0</v>
      </c>
      <c r="F88" s="17">
        <v>24681</v>
      </c>
      <c r="G88" s="27">
        <f t="shared" si="15"/>
        <v>24681</v>
      </c>
      <c r="H88" s="27"/>
      <c r="I88" s="27"/>
      <c r="J88" s="70" t="s">
        <v>224</v>
      </c>
      <c r="K88" s="27">
        <v>38.149395161290315</v>
      </c>
      <c r="L88" s="27">
        <f t="shared" si="14"/>
        <v>38.149395161290315</v>
      </c>
    </row>
    <row r="89" spans="1:12" s="35" customFormat="1">
      <c r="A89" s="23">
        <v>27</v>
      </c>
      <c r="B89" s="24" t="s">
        <v>53</v>
      </c>
      <c r="C89" s="25">
        <v>917115</v>
      </c>
      <c r="D89" s="25">
        <v>0</v>
      </c>
      <c r="E89" s="25">
        <v>3077568</v>
      </c>
      <c r="F89" s="25">
        <v>1050542</v>
      </c>
      <c r="G89" s="25">
        <f t="shared" si="15"/>
        <v>5045225</v>
      </c>
      <c r="H89" s="26">
        <v>1417.5836693548385</v>
      </c>
      <c r="I89" s="26" t="s">
        <v>224</v>
      </c>
      <c r="J89" s="26">
        <v>4756.9935483870968</v>
      </c>
      <c r="K89" s="26">
        <v>1623.821639784946</v>
      </c>
      <c r="L89" s="26">
        <f t="shared" si="14"/>
        <v>7798.3988575268813</v>
      </c>
    </row>
    <row r="90" spans="1:12" s="35" customFormat="1">
      <c r="A90" s="34"/>
      <c r="B90" s="34" t="s">
        <v>112</v>
      </c>
      <c r="C90" s="17">
        <v>917115</v>
      </c>
      <c r="D90" s="17"/>
      <c r="E90" s="17">
        <v>1592949</v>
      </c>
      <c r="F90" s="17">
        <v>725819</v>
      </c>
      <c r="G90" s="17">
        <f t="shared" ref="G90" si="16">G89-G91-G92-G93-G94</f>
        <v>3235883</v>
      </c>
      <c r="H90" s="70">
        <v>1417.5836693548385</v>
      </c>
      <c r="I90" s="27"/>
      <c r="J90" s="27">
        <v>2462.2195564516128</v>
      </c>
      <c r="K90" s="27">
        <v>1121.8976478494624</v>
      </c>
      <c r="L90" s="27">
        <f t="shared" si="14"/>
        <v>5001.7008736559137</v>
      </c>
    </row>
    <row r="91" spans="1:12" s="35" customFormat="1">
      <c r="A91" s="34"/>
      <c r="B91" s="34" t="s">
        <v>113</v>
      </c>
      <c r="C91" s="17"/>
      <c r="D91" s="17"/>
      <c r="E91" s="17">
        <v>1054067</v>
      </c>
      <c r="F91" s="17">
        <v>285747</v>
      </c>
      <c r="G91" s="27">
        <f>SUM(C91:F91)</f>
        <v>1339814</v>
      </c>
      <c r="H91" s="27"/>
      <c r="I91" s="27"/>
      <c r="J91" s="27">
        <v>1629.2702284946236</v>
      </c>
      <c r="K91" s="27">
        <v>441.67883064516127</v>
      </c>
      <c r="L91" s="27">
        <f t="shared" ref="L91:L94" si="17">H91+I91+J91+K91</f>
        <v>2070.9490591397848</v>
      </c>
    </row>
    <row r="92" spans="1:12" s="35" customFormat="1">
      <c r="A92" s="34"/>
      <c r="B92" s="34" t="s">
        <v>196</v>
      </c>
      <c r="C92" s="17"/>
      <c r="D92" s="17"/>
      <c r="E92" s="17">
        <v>322529</v>
      </c>
      <c r="F92" s="17">
        <v>2942</v>
      </c>
      <c r="G92" s="27">
        <f>SUM(C92:F92)</f>
        <v>325471</v>
      </c>
      <c r="H92" s="27"/>
      <c r="I92" s="27"/>
      <c r="J92" s="27">
        <v>498.5327284946236</v>
      </c>
      <c r="K92" s="27">
        <v>4.5474462365591393</v>
      </c>
      <c r="L92" s="27">
        <f t="shared" si="17"/>
        <v>503.08017473118275</v>
      </c>
    </row>
    <row r="93" spans="1:12" s="35" customFormat="1">
      <c r="A93" s="34"/>
      <c r="B93" s="34" t="s">
        <v>197</v>
      </c>
      <c r="C93" s="17"/>
      <c r="D93" s="17"/>
      <c r="E93" s="17">
        <v>26775</v>
      </c>
      <c r="F93" s="17">
        <v>0</v>
      </c>
      <c r="G93" s="27">
        <f>SUM(C93:F93)</f>
        <v>26775</v>
      </c>
      <c r="H93" s="27"/>
      <c r="I93" s="27"/>
      <c r="J93" s="27">
        <v>41.386088709677409</v>
      </c>
      <c r="K93" s="70" t="s">
        <v>224</v>
      </c>
      <c r="L93" s="27">
        <f t="shared" si="17"/>
        <v>41.386088709677409</v>
      </c>
    </row>
    <row r="94" spans="1:12" s="35" customFormat="1">
      <c r="A94" s="34"/>
      <c r="B94" s="34" t="s">
        <v>114</v>
      </c>
      <c r="C94" s="17"/>
      <c r="D94" s="17"/>
      <c r="E94" s="17">
        <v>81248</v>
      </c>
      <c r="F94" s="17">
        <v>36034</v>
      </c>
      <c r="G94" s="27">
        <f>SUM(C94:F94)</f>
        <v>117282</v>
      </c>
      <c r="H94" s="27"/>
      <c r="I94" s="27"/>
      <c r="J94" s="27">
        <v>125.58494623655913</v>
      </c>
      <c r="K94" s="27">
        <v>55.697715053763432</v>
      </c>
      <c r="L94" s="27">
        <f t="shared" si="17"/>
        <v>181.28266129032255</v>
      </c>
    </row>
    <row r="95" spans="1:12" s="35" customFormat="1">
      <c r="A95" s="23">
        <v>28</v>
      </c>
      <c r="B95" s="24" t="s">
        <v>54</v>
      </c>
      <c r="C95" s="25">
        <v>518845</v>
      </c>
      <c r="D95" s="25">
        <v>0</v>
      </c>
      <c r="E95" s="25">
        <v>1149103</v>
      </c>
      <c r="F95" s="25">
        <v>687687.32235071179</v>
      </c>
      <c r="G95" s="25">
        <f>SUM(C95:F95)</f>
        <v>2355635.3223507116</v>
      </c>
      <c r="H95" s="26">
        <v>801.97815860215053</v>
      </c>
      <c r="I95" s="26" t="s">
        <v>224</v>
      </c>
      <c r="J95" s="26">
        <v>1776.167271505376</v>
      </c>
      <c r="K95" s="26">
        <v>1062.9575547087613</v>
      </c>
      <c r="L95" s="26">
        <f>H95+I95+J95+K95</f>
        <v>3641.102984816288</v>
      </c>
    </row>
    <row r="96" spans="1:12" s="35" customFormat="1">
      <c r="A96" s="34"/>
      <c r="B96" s="34" t="s">
        <v>115</v>
      </c>
      <c r="C96" s="17">
        <v>518845</v>
      </c>
      <c r="D96" s="17">
        <v>0</v>
      </c>
      <c r="E96" s="17">
        <v>1149103</v>
      </c>
      <c r="F96" s="17">
        <v>687687.32235071179</v>
      </c>
      <c r="G96" s="27">
        <f>C96+D96+E96+F96</f>
        <v>2355635.3223507116</v>
      </c>
      <c r="H96" s="27">
        <v>801.97815860215053</v>
      </c>
      <c r="I96" s="27"/>
      <c r="J96" s="27">
        <v>1776.167271505376</v>
      </c>
      <c r="K96" s="27">
        <v>1062.9575547087613</v>
      </c>
      <c r="L96" s="27">
        <f>H96+I96+J96+K96</f>
        <v>3641.102984816288</v>
      </c>
    </row>
    <row r="97" spans="1:12" s="35" customFormat="1">
      <c r="A97" s="23">
        <v>29</v>
      </c>
      <c r="B97" s="24" t="s">
        <v>56</v>
      </c>
      <c r="C97" s="83">
        <f>132896-77347</f>
        <v>55549</v>
      </c>
      <c r="D97" s="25">
        <v>0</v>
      </c>
      <c r="E97" s="25">
        <v>1420852</v>
      </c>
      <c r="F97" s="25">
        <v>707985</v>
      </c>
      <c r="G97" s="25">
        <f>SUM(C97:F97)</f>
        <v>2184386</v>
      </c>
      <c r="H97" s="26">
        <v>205.41720430107526</v>
      </c>
      <c r="I97" s="26" t="s">
        <v>224</v>
      </c>
      <c r="J97" s="26">
        <v>2196.2094086021502</v>
      </c>
      <c r="K97" s="26">
        <v>1094.3316532258063</v>
      </c>
      <c r="L97" s="26">
        <f>H97+I97+J97+K97</f>
        <v>3495.9582661290319</v>
      </c>
    </row>
    <row r="98" spans="1:12" s="35" customFormat="1">
      <c r="A98" s="34"/>
      <c r="B98" s="34" t="s">
        <v>116</v>
      </c>
      <c r="C98" s="17">
        <f>C97</f>
        <v>55549</v>
      </c>
      <c r="D98" s="17"/>
      <c r="E98" s="17">
        <v>1420852</v>
      </c>
      <c r="F98" s="17">
        <v>707985</v>
      </c>
      <c r="G98" s="27">
        <f>SUM(C98:F98)</f>
        <v>2184386</v>
      </c>
      <c r="H98" s="27">
        <v>205.41720430107526</v>
      </c>
      <c r="I98" s="27"/>
      <c r="J98" s="27">
        <v>2196.2094086021502</v>
      </c>
      <c r="K98" s="27">
        <v>1094.3316532258063</v>
      </c>
      <c r="L98" s="27">
        <f t="shared" ref="L98" si="18">H98+I98+J98+K98</f>
        <v>3495.9582661290319</v>
      </c>
    </row>
    <row r="99" spans="1:12" s="35" customFormat="1">
      <c r="A99" s="23">
        <v>30</v>
      </c>
      <c r="B99" s="24" t="s">
        <v>57</v>
      </c>
      <c r="C99" s="25">
        <v>27296</v>
      </c>
      <c r="D99" s="25">
        <v>0</v>
      </c>
      <c r="E99" s="25">
        <v>4101197</v>
      </c>
      <c r="F99" s="25">
        <v>2243741</v>
      </c>
      <c r="G99" s="25">
        <f>SUM(C99:F99)</f>
        <v>6372234</v>
      </c>
      <c r="H99" s="26">
        <v>42.191397849462362</v>
      </c>
      <c r="I99" s="26" t="s">
        <v>224</v>
      </c>
      <c r="J99" s="26">
        <v>6339.2157930107523</v>
      </c>
      <c r="K99" s="26">
        <v>3468.1480510752685</v>
      </c>
      <c r="L99" s="26">
        <f t="shared" ref="L99:L120" si="19">H99+I99+J99+K99</f>
        <v>9849.5552419354826</v>
      </c>
    </row>
    <row r="100" spans="1:12" s="35" customFormat="1">
      <c r="A100" s="34"/>
      <c r="B100" s="34" t="s">
        <v>117</v>
      </c>
      <c r="C100" s="17"/>
      <c r="D100" s="17"/>
      <c r="E100" s="17">
        <v>4101197</v>
      </c>
      <c r="F100" s="17">
        <v>2243741</v>
      </c>
      <c r="G100" s="17">
        <f>G99</f>
        <v>6372234</v>
      </c>
      <c r="H100" s="27"/>
      <c r="I100" s="27"/>
      <c r="J100" s="27">
        <v>6339.2157930107523</v>
      </c>
      <c r="K100" s="27">
        <v>3468.1480510752685</v>
      </c>
      <c r="L100" s="27">
        <f t="shared" si="19"/>
        <v>9807.3638440860213</v>
      </c>
    </row>
    <row r="101" spans="1:12" s="35" customFormat="1">
      <c r="A101" s="23">
        <v>31</v>
      </c>
      <c r="B101" s="24" t="s">
        <v>59</v>
      </c>
      <c r="C101" s="25">
        <v>8687</v>
      </c>
      <c r="D101" s="25">
        <v>0</v>
      </c>
      <c r="E101" s="25">
        <v>836902</v>
      </c>
      <c r="F101" s="36">
        <v>714029</v>
      </c>
      <c r="G101" s="25">
        <f>SUM(C101:F101)</f>
        <v>1559618</v>
      </c>
      <c r="H101" s="26">
        <v>13.427486559139783</v>
      </c>
      <c r="I101" s="26" t="s">
        <v>224</v>
      </c>
      <c r="J101" s="26">
        <v>1293.5985215053761</v>
      </c>
      <c r="K101" s="26">
        <v>1103.6738575268816</v>
      </c>
      <c r="L101" s="26">
        <f t="shared" si="19"/>
        <v>2410.6998655913976</v>
      </c>
    </row>
    <row r="102" spans="1:12" s="35" customFormat="1">
      <c r="A102" s="34"/>
      <c r="B102" s="34" t="s">
        <v>118</v>
      </c>
      <c r="C102" s="17">
        <v>8687</v>
      </c>
      <c r="D102" s="17"/>
      <c r="E102" s="17">
        <v>836902</v>
      </c>
      <c r="F102" s="17">
        <v>714029</v>
      </c>
      <c r="G102" s="27">
        <f>E102+F102</f>
        <v>1550931</v>
      </c>
      <c r="H102" s="27"/>
      <c r="I102" s="27"/>
      <c r="J102" s="27">
        <v>1293.5985215053761</v>
      </c>
      <c r="K102" s="27">
        <v>1103.6738575268816</v>
      </c>
      <c r="L102" s="27">
        <f t="shared" si="19"/>
        <v>2397.272379032258</v>
      </c>
    </row>
    <row r="103" spans="1:12" s="35" customFormat="1">
      <c r="A103" s="18">
        <v>32</v>
      </c>
      <c r="B103" s="19" t="s">
        <v>61</v>
      </c>
      <c r="C103" s="20">
        <v>0</v>
      </c>
      <c r="D103" s="20">
        <v>0</v>
      </c>
      <c r="E103" s="20">
        <v>11972</v>
      </c>
      <c r="F103" s="20">
        <v>21189</v>
      </c>
      <c r="G103" s="20">
        <f>SUM(C103:F103)</f>
        <v>33161</v>
      </c>
      <c r="H103" s="21" t="s">
        <v>224</v>
      </c>
      <c r="I103" s="21" t="s">
        <v>224</v>
      </c>
      <c r="J103" s="21">
        <v>18.505107526881716</v>
      </c>
      <c r="K103" s="21">
        <v>32.751814516129031</v>
      </c>
      <c r="L103" s="21">
        <f t="shared" si="19"/>
        <v>51.256922043010746</v>
      </c>
    </row>
    <row r="104" spans="1:12" s="35" customFormat="1">
      <c r="A104" s="34"/>
      <c r="B104" s="34" t="s">
        <v>119</v>
      </c>
      <c r="C104" s="17"/>
      <c r="D104" s="17"/>
      <c r="E104" s="17">
        <v>11972</v>
      </c>
      <c r="F104" s="17">
        <v>21189</v>
      </c>
      <c r="G104" s="27">
        <f>C104+D104+E104+F104</f>
        <v>33161</v>
      </c>
      <c r="H104" s="70" t="s">
        <v>224</v>
      </c>
      <c r="I104" s="27"/>
      <c r="J104" s="27">
        <v>18.505107526881716</v>
      </c>
      <c r="K104" s="27">
        <v>32.751814516129031</v>
      </c>
      <c r="L104" s="27">
        <f t="shared" si="19"/>
        <v>51.256922043010746</v>
      </c>
    </row>
    <row r="105" spans="1:12" s="35" customFormat="1">
      <c r="A105" s="18">
        <v>33</v>
      </c>
      <c r="B105" s="19" t="s">
        <v>60</v>
      </c>
      <c r="C105" s="20">
        <v>593723</v>
      </c>
      <c r="D105" s="20">
        <v>98807</v>
      </c>
      <c r="E105" s="20">
        <v>5216772</v>
      </c>
      <c r="F105" s="20">
        <v>2362629</v>
      </c>
      <c r="G105" s="20">
        <f>SUM(C105:F105)</f>
        <v>8271931</v>
      </c>
      <c r="H105" s="21">
        <v>917.71700268817199</v>
      </c>
      <c r="I105" s="21">
        <v>152.72587365591397</v>
      </c>
      <c r="J105" s="21">
        <v>8063.5588709677413</v>
      </c>
      <c r="K105" s="21">
        <v>3651.9131048387094</v>
      </c>
      <c r="L105" s="21">
        <f t="shared" si="19"/>
        <v>12785.914852150538</v>
      </c>
    </row>
    <row r="106" spans="1:12" s="35" customFormat="1">
      <c r="A106" s="34"/>
      <c r="B106" s="34" t="s">
        <v>120</v>
      </c>
      <c r="C106" s="17">
        <v>593723</v>
      </c>
      <c r="D106" s="17">
        <v>98807</v>
      </c>
      <c r="E106" s="17">
        <v>5216772</v>
      </c>
      <c r="F106" s="17">
        <v>2362629</v>
      </c>
      <c r="G106" s="27">
        <f>C106+D106+E106+F106</f>
        <v>8271931</v>
      </c>
      <c r="H106" s="27">
        <v>917.71700268817199</v>
      </c>
      <c r="I106" s="27"/>
      <c r="J106" s="27">
        <v>8063.5588709677413</v>
      </c>
      <c r="K106" s="27">
        <v>3651.9131048387094</v>
      </c>
      <c r="L106" s="27">
        <f t="shared" si="19"/>
        <v>12633.188978494623</v>
      </c>
    </row>
    <row r="107" spans="1:12" s="35" customFormat="1">
      <c r="A107" s="18">
        <v>34</v>
      </c>
      <c r="B107" s="71" t="s">
        <v>180</v>
      </c>
      <c r="C107" s="20">
        <v>0</v>
      </c>
      <c r="D107" s="20">
        <v>0</v>
      </c>
      <c r="E107" s="20">
        <v>354556</v>
      </c>
      <c r="F107" s="20">
        <v>0</v>
      </c>
      <c r="G107" s="20">
        <f>SUM(C107:F107)</f>
        <v>354556</v>
      </c>
      <c r="H107" s="21" t="s">
        <v>224</v>
      </c>
      <c r="I107" s="21" t="s">
        <v>224</v>
      </c>
      <c r="J107" s="20">
        <v>548.03682795698921</v>
      </c>
      <c r="K107" s="20" t="s">
        <v>224</v>
      </c>
      <c r="L107" s="20">
        <f t="shared" si="19"/>
        <v>548.03682795698921</v>
      </c>
    </row>
    <row r="108" spans="1:12" s="35" customFormat="1">
      <c r="A108" s="34"/>
      <c r="B108" s="34" t="s">
        <v>181</v>
      </c>
      <c r="C108" s="17">
        <v>0</v>
      </c>
      <c r="D108" s="17">
        <v>0</v>
      </c>
      <c r="E108" s="17">
        <v>354556</v>
      </c>
      <c r="F108" s="17">
        <v>0</v>
      </c>
      <c r="G108" s="27">
        <f>C108+D108+E108+F108</f>
        <v>354556</v>
      </c>
      <c r="H108" s="70" t="s">
        <v>224</v>
      </c>
      <c r="I108" s="70"/>
      <c r="J108" s="70">
        <v>548.03682795698921</v>
      </c>
      <c r="K108" s="70" t="s">
        <v>224</v>
      </c>
      <c r="L108" s="70">
        <f t="shared" si="19"/>
        <v>548.03682795698921</v>
      </c>
    </row>
    <row r="109" spans="1:12" s="35" customFormat="1">
      <c r="A109" s="18">
        <v>35</v>
      </c>
      <c r="B109" s="71" t="s">
        <v>178</v>
      </c>
      <c r="C109" s="20">
        <v>0</v>
      </c>
      <c r="D109" s="20">
        <v>0</v>
      </c>
      <c r="E109" s="20">
        <v>17050</v>
      </c>
      <c r="F109" s="20">
        <v>60793</v>
      </c>
      <c r="G109" s="20">
        <f>SUM(C109:F109)</f>
        <v>77843</v>
      </c>
      <c r="H109" s="21" t="s">
        <v>224</v>
      </c>
      <c r="I109" s="21" t="s">
        <v>224</v>
      </c>
      <c r="J109" s="20">
        <v>26.354166666666664</v>
      </c>
      <c r="K109" s="20">
        <v>93.967674731182797</v>
      </c>
      <c r="L109" s="20">
        <f t="shared" si="19"/>
        <v>120.32184139784945</v>
      </c>
    </row>
    <row r="110" spans="1:12" s="35" customFormat="1">
      <c r="A110" s="34"/>
      <c r="B110" s="34" t="s">
        <v>179</v>
      </c>
      <c r="C110" s="17">
        <v>0</v>
      </c>
      <c r="D110" s="17">
        <v>0</v>
      </c>
      <c r="E110" s="17">
        <v>17050</v>
      </c>
      <c r="F110" s="17">
        <v>60793</v>
      </c>
      <c r="G110" s="27">
        <f>C110+D110+E110+F110</f>
        <v>77843</v>
      </c>
      <c r="H110" s="70" t="s">
        <v>224</v>
      </c>
      <c r="I110" s="70"/>
      <c r="J110" s="70">
        <v>26.354166666666664</v>
      </c>
      <c r="K110" s="70">
        <v>93.967674731182797</v>
      </c>
      <c r="L110" s="70">
        <f t="shared" si="19"/>
        <v>120.32184139784945</v>
      </c>
    </row>
    <row r="111" spans="1:12" s="35" customFormat="1">
      <c r="A111" s="18">
        <v>36</v>
      </c>
      <c r="B111" s="19" t="s">
        <v>62</v>
      </c>
      <c r="C111" s="20">
        <v>0</v>
      </c>
      <c r="D111" s="20">
        <v>0</v>
      </c>
      <c r="E111" s="20">
        <v>409446</v>
      </c>
      <c r="F111" s="72">
        <v>76705</v>
      </c>
      <c r="G111" s="20">
        <f>SUM(C111:F111)</f>
        <v>486151</v>
      </c>
      <c r="H111" s="21" t="s">
        <v>224</v>
      </c>
      <c r="I111" s="21" t="s">
        <v>224</v>
      </c>
      <c r="J111" s="21">
        <v>632.88024193548392</v>
      </c>
      <c r="K111" s="21">
        <v>118.56283602150536</v>
      </c>
      <c r="L111" s="21">
        <f t="shared" si="19"/>
        <v>751.44307795698933</v>
      </c>
    </row>
    <row r="112" spans="1:12" s="35" customFormat="1" ht="30">
      <c r="A112" s="34"/>
      <c r="B112" s="37" t="s">
        <v>121</v>
      </c>
      <c r="C112" s="17"/>
      <c r="D112" s="17"/>
      <c r="E112" s="17">
        <v>409446</v>
      </c>
      <c r="F112" s="17">
        <v>76705</v>
      </c>
      <c r="G112" s="27">
        <f>SUM(C112:F112)</f>
        <v>486151</v>
      </c>
      <c r="H112" s="27"/>
      <c r="I112" s="27"/>
      <c r="J112" s="27">
        <v>632.88024193548392</v>
      </c>
      <c r="K112" s="27">
        <v>118.56283602150536</v>
      </c>
      <c r="L112" s="27">
        <f t="shared" si="19"/>
        <v>751.44307795698933</v>
      </c>
    </row>
    <row r="113" spans="1:12" s="35" customFormat="1">
      <c r="A113" s="18">
        <v>37</v>
      </c>
      <c r="B113" s="19" t="s">
        <v>63</v>
      </c>
      <c r="C113" s="20">
        <v>188507</v>
      </c>
      <c r="D113" s="20">
        <v>0</v>
      </c>
      <c r="E113" s="20">
        <v>130515</v>
      </c>
      <c r="F113" s="20">
        <v>106685</v>
      </c>
      <c r="G113" s="20">
        <f>SUM(C113:F113)</f>
        <v>425707</v>
      </c>
      <c r="H113" s="21">
        <v>291.37506720430105</v>
      </c>
      <c r="I113" s="21" t="s">
        <v>224</v>
      </c>
      <c r="J113" s="21">
        <v>201.73689516129033</v>
      </c>
      <c r="K113" s="21">
        <v>164.90288978494624</v>
      </c>
      <c r="L113" s="21">
        <f t="shared" si="19"/>
        <v>658.01485215053754</v>
      </c>
    </row>
    <row r="114" spans="1:12" s="35" customFormat="1">
      <c r="A114" s="34"/>
      <c r="B114" s="34" t="s">
        <v>122</v>
      </c>
      <c r="C114" s="17">
        <v>188507</v>
      </c>
      <c r="D114" s="17"/>
      <c r="E114" s="17">
        <v>130515</v>
      </c>
      <c r="F114" s="17">
        <v>106685</v>
      </c>
      <c r="G114" s="27">
        <f t="shared" ref="G114" si="20">G113</f>
        <v>425707</v>
      </c>
      <c r="H114" s="27">
        <v>291.37506720430105</v>
      </c>
      <c r="I114" s="27"/>
      <c r="J114" s="27">
        <v>201.73689516129033</v>
      </c>
      <c r="K114" s="27">
        <v>164.90288978494624</v>
      </c>
      <c r="L114" s="27">
        <f t="shared" si="19"/>
        <v>658.01485215053754</v>
      </c>
    </row>
    <row r="115" spans="1:12" s="35" customFormat="1">
      <c r="A115" s="23">
        <v>38</v>
      </c>
      <c r="B115" s="24" t="s">
        <v>64</v>
      </c>
      <c r="C115" s="25">
        <v>0</v>
      </c>
      <c r="D115" s="25">
        <v>0</v>
      </c>
      <c r="E115" s="25">
        <v>243164</v>
      </c>
      <c r="F115" s="25">
        <v>66057</v>
      </c>
      <c r="G115" s="25">
        <f t="shared" ref="G115:G120" si="21">SUM(C115:F115)</f>
        <v>309221</v>
      </c>
      <c r="H115" s="26" t="s">
        <v>224</v>
      </c>
      <c r="I115" s="26" t="s">
        <v>224</v>
      </c>
      <c r="J115" s="26">
        <v>375.85833333333329</v>
      </c>
      <c r="K115" s="26">
        <v>102.10423387096773</v>
      </c>
      <c r="L115" s="26">
        <f t="shared" si="19"/>
        <v>477.96256720430102</v>
      </c>
    </row>
    <row r="116" spans="1:12" s="35" customFormat="1" ht="24" customHeight="1">
      <c r="A116" s="34"/>
      <c r="B116" s="37" t="s">
        <v>123</v>
      </c>
      <c r="C116" s="17"/>
      <c r="D116" s="17"/>
      <c r="E116" s="17">
        <v>58359.360000000001</v>
      </c>
      <c r="F116" s="17">
        <v>4029.4769999999999</v>
      </c>
      <c r="G116" s="27">
        <f t="shared" si="21"/>
        <v>62388.837</v>
      </c>
      <c r="H116" s="27"/>
      <c r="I116" s="27"/>
      <c r="J116" s="27">
        <v>90.205999999999989</v>
      </c>
      <c r="K116" s="27">
        <v>6.2283582661290318</v>
      </c>
      <c r="L116" s="27">
        <f t="shared" si="19"/>
        <v>96.434358266129024</v>
      </c>
    </row>
    <row r="117" spans="1:12" s="35" customFormat="1">
      <c r="A117" s="34"/>
      <c r="B117" s="34" t="s">
        <v>124</v>
      </c>
      <c r="C117" s="17"/>
      <c r="D117" s="17"/>
      <c r="E117" s="17">
        <v>184804.64</v>
      </c>
      <c r="F117" s="17">
        <v>62027.523000000001</v>
      </c>
      <c r="G117" s="27">
        <f t="shared" si="21"/>
        <v>246832.163</v>
      </c>
      <c r="H117" s="27"/>
      <c r="I117" s="27"/>
      <c r="J117" s="27">
        <v>285.65233333333333</v>
      </c>
      <c r="K117" s="27">
        <v>95.875875604838697</v>
      </c>
      <c r="L117" s="27">
        <f t="shared" si="19"/>
        <v>381.52820893817204</v>
      </c>
    </row>
    <row r="118" spans="1:12" s="35" customFormat="1">
      <c r="A118" s="23">
        <v>39</v>
      </c>
      <c r="B118" s="24" t="s">
        <v>65</v>
      </c>
      <c r="C118" s="25">
        <v>0</v>
      </c>
      <c r="D118" s="25">
        <v>153277</v>
      </c>
      <c r="E118" s="25">
        <v>1198997</v>
      </c>
      <c r="F118" s="25">
        <v>1544805</v>
      </c>
      <c r="G118" s="25">
        <f>SUM(C118:F118)</f>
        <v>2897079</v>
      </c>
      <c r="H118" s="26" t="s">
        <v>224</v>
      </c>
      <c r="I118" s="26">
        <v>236.92009408602149</v>
      </c>
      <c r="J118" s="26">
        <v>1853.2883736559138</v>
      </c>
      <c r="K118" s="26">
        <v>2387.8034274193542</v>
      </c>
      <c r="L118" s="26">
        <f t="shared" si="19"/>
        <v>4478.0118951612894</v>
      </c>
    </row>
    <row r="119" spans="1:12" s="35" customFormat="1">
      <c r="A119" s="34"/>
      <c r="B119" s="34" t="s">
        <v>125</v>
      </c>
      <c r="C119" s="17"/>
      <c r="D119" s="17">
        <v>153277</v>
      </c>
      <c r="E119" s="17">
        <v>1198997</v>
      </c>
      <c r="F119" s="17">
        <v>1544805</v>
      </c>
      <c r="G119" s="27">
        <f t="shared" si="21"/>
        <v>2897079</v>
      </c>
      <c r="H119" s="27"/>
      <c r="I119" s="27">
        <v>236.92009408602149</v>
      </c>
      <c r="J119" s="27">
        <v>1853.2883736559138</v>
      </c>
      <c r="K119" s="27">
        <v>2387.8034274193542</v>
      </c>
      <c r="L119" s="27">
        <f t="shared" si="19"/>
        <v>4478.0118951612894</v>
      </c>
    </row>
    <row r="120" spans="1:12" s="35" customFormat="1">
      <c r="A120" s="23">
        <v>40</v>
      </c>
      <c r="B120" s="24" t="s">
        <v>66</v>
      </c>
      <c r="C120" s="25">
        <v>0</v>
      </c>
      <c r="D120" s="25">
        <v>0</v>
      </c>
      <c r="E120" s="25">
        <v>448663</v>
      </c>
      <c r="F120" s="25">
        <v>769150</v>
      </c>
      <c r="G120" s="25">
        <f t="shared" si="21"/>
        <v>1217813</v>
      </c>
      <c r="H120" s="26" t="s">
        <v>224</v>
      </c>
      <c r="I120" s="26" t="s">
        <v>224</v>
      </c>
      <c r="J120" s="26">
        <v>693.49791666666658</v>
      </c>
      <c r="K120" s="26">
        <v>1188.8743279569892</v>
      </c>
      <c r="L120" s="26">
        <f t="shared" si="19"/>
        <v>1882.3722446236557</v>
      </c>
    </row>
    <row r="121" spans="1:12" s="35" customFormat="1">
      <c r="A121" s="34"/>
      <c r="B121" s="34" t="s">
        <v>126</v>
      </c>
      <c r="C121" s="17"/>
      <c r="D121" s="17"/>
      <c r="E121" s="17">
        <v>448663</v>
      </c>
      <c r="F121" s="17">
        <v>769150</v>
      </c>
      <c r="G121" s="27">
        <f>SUM(C121:F121)</f>
        <v>1217813</v>
      </c>
      <c r="H121" s="27"/>
      <c r="I121" s="27"/>
      <c r="J121" s="27">
        <v>693.49791666666658</v>
      </c>
      <c r="K121" s="27">
        <v>1188.8743279569892</v>
      </c>
      <c r="L121" s="27">
        <f>SUM(H121:K121)</f>
        <v>1882.3722446236557</v>
      </c>
    </row>
    <row r="122" spans="1:12" s="35" customFormat="1">
      <c r="A122" s="23">
        <v>41</v>
      </c>
      <c r="B122" s="24" t="s">
        <v>68</v>
      </c>
      <c r="C122" s="25">
        <v>123749</v>
      </c>
      <c r="D122" s="25">
        <v>0</v>
      </c>
      <c r="E122" s="25">
        <v>1283617</v>
      </c>
      <c r="F122" s="25">
        <v>488039</v>
      </c>
      <c r="G122" s="25">
        <f t="shared" ref="G122:G132" si="22">SUM(C122:F122)</f>
        <v>1895405</v>
      </c>
      <c r="H122" s="26">
        <v>191.27869623655914</v>
      </c>
      <c r="I122" s="26" t="s">
        <v>224</v>
      </c>
      <c r="J122" s="26">
        <v>1984.0854166666666</v>
      </c>
      <c r="K122" s="26">
        <v>754.36135752688165</v>
      </c>
      <c r="L122" s="26">
        <f>H122+I122+J122+K122</f>
        <v>2929.7254704301076</v>
      </c>
    </row>
    <row r="123" spans="1:12" s="35" customFormat="1">
      <c r="A123" s="34"/>
      <c r="B123" s="34" t="s">
        <v>127</v>
      </c>
      <c r="C123" s="17">
        <v>123749</v>
      </c>
      <c r="D123" s="17"/>
      <c r="E123" s="17">
        <v>377255</v>
      </c>
      <c r="F123" s="17">
        <v>126890</v>
      </c>
      <c r="G123" s="27">
        <f>SUM(C123:F123)</f>
        <v>627894</v>
      </c>
      <c r="H123" s="27">
        <v>191.27869623655914</v>
      </c>
      <c r="I123" s="27"/>
      <c r="J123" s="27">
        <v>583.12264784946228</v>
      </c>
      <c r="K123" s="27">
        <v>196.13373655913978</v>
      </c>
      <c r="L123" s="27">
        <f t="shared" ref="L123:L129" si="23">H123+I123+J123+K123</f>
        <v>970.53508064516132</v>
      </c>
    </row>
    <row r="124" spans="1:12" s="35" customFormat="1">
      <c r="A124" s="34"/>
      <c r="B124" s="34" t="s">
        <v>128</v>
      </c>
      <c r="C124" s="17"/>
      <c r="D124" s="17"/>
      <c r="E124" s="17">
        <v>122971</v>
      </c>
      <c r="F124" s="17">
        <v>0</v>
      </c>
      <c r="G124" s="27">
        <f t="shared" si="22"/>
        <v>122971</v>
      </c>
      <c r="H124" s="27"/>
      <c r="I124" s="27"/>
      <c r="J124" s="27">
        <v>190.07614247311827</v>
      </c>
      <c r="K124" s="70" t="s">
        <v>224</v>
      </c>
      <c r="L124" s="27">
        <f t="shared" si="23"/>
        <v>190.07614247311827</v>
      </c>
    </row>
    <row r="125" spans="1:12" s="35" customFormat="1">
      <c r="A125" s="34"/>
      <c r="B125" s="34" t="s">
        <v>129</v>
      </c>
      <c r="C125" s="17"/>
      <c r="D125" s="17"/>
      <c r="E125" s="17">
        <v>18484</v>
      </c>
      <c r="F125" s="17">
        <v>0</v>
      </c>
      <c r="G125" s="27">
        <f t="shared" si="22"/>
        <v>18484</v>
      </c>
      <c r="H125" s="27"/>
      <c r="I125" s="27"/>
      <c r="J125" s="27">
        <v>28.570698924731179</v>
      </c>
      <c r="K125" s="70" t="s">
        <v>224</v>
      </c>
      <c r="L125" s="27">
        <f t="shared" si="23"/>
        <v>28.570698924731179</v>
      </c>
    </row>
    <row r="126" spans="1:12" s="35" customFormat="1">
      <c r="A126" s="34"/>
      <c r="B126" s="34" t="s">
        <v>130</v>
      </c>
      <c r="C126" s="17"/>
      <c r="D126" s="17"/>
      <c r="E126" s="17">
        <v>46467</v>
      </c>
      <c r="F126" s="17">
        <v>40068</v>
      </c>
      <c r="G126" s="27">
        <f t="shared" si="22"/>
        <v>86535</v>
      </c>
      <c r="H126" s="27"/>
      <c r="I126" s="27"/>
      <c r="J126" s="27">
        <v>71.823991935483861</v>
      </c>
      <c r="K126" s="27">
        <v>61.933064516129022</v>
      </c>
      <c r="L126" s="27">
        <f t="shared" si="23"/>
        <v>133.75705645161287</v>
      </c>
    </row>
    <row r="127" spans="1:12" s="35" customFormat="1" ht="15.75" customHeight="1">
      <c r="A127" s="34"/>
      <c r="B127" s="34" t="s">
        <v>131</v>
      </c>
      <c r="C127" s="17"/>
      <c r="D127" s="17"/>
      <c r="E127" s="17">
        <v>39278</v>
      </c>
      <c r="F127" s="17">
        <v>61005</v>
      </c>
      <c r="G127" s="27">
        <f t="shared" si="22"/>
        <v>100283</v>
      </c>
      <c r="H127" s="27"/>
      <c r="I127" s="27"/>
      <c r="J127" s="27">
        <v>60.711962365591397</v>
      </c>
      <c r="K127" s="27">
        <v>94.295362903225808</v>
      </c>
      <c r="L127" s="27">
        <f t="shared" si="23"/>
        <v>155.0073252688172</v>
      </c>
    </row>
    <row r="128" spans="1:12" s="35" customFormat="1">
      <c r="A128" s="34"/>
      <c r="B128" s="34" t="s">
        <v>132</v>
      </c>
      <c r="C128" s="17"/>
      <c r="D128" s="17"/>
      <c r="E128" s="17">
        <v>75862</v>
      </c>
      <c r="F128" s="17">
        <v>158369</v>
      </c>
      <c r="G128" s="27">
        <f t="shared" si="22"/>
        <v>234231</v>
      </c>
      <c r="H128" s="27"/>
      <c r="I128" s="27"/>
      <c r="J128" s="27">
        <v>117.25981182795698</v>
      </c>
      <c r="K128" s="27">
        <v>244.79079301075268</v>
      </c>
      <c r="L128" s="27">
        <f t="shared" si="23"/>
        <v>362.05060483870966</v>
      </c>
    </row>
    <row r="129" spans="1:12" s="35" customFormat="1">
      <c r="A129" s="34"/>
      <c r="B129" s="34" t="s">
        <v>133</v>
      </c>
      <c r="C129" s="17"/>
      <c r="D129" s="17"/>
      <c r="E129" s="17">
        <v>603300</v>
      </c>
      <c r="F129" s="17">
        <v>101707</v>
      </c>
      <c r="G129" s="27">
        <f t="shared" si="22"/>
        <v>705007</v>
      </c>
      <c r="H129" s="27"/>
      <c r="I129" s="27"/>
      <c r="J129" s="27">
        <v>932.52016129032245</v>
      </c>
      <c r="K129" s="27">
        <v>157.20840053763439</v>
      </c>
      <c r="L129" s="27">
        <f t="shared" si="23"/>
        <v>1089.7285618279568</v>
      </c>
    </row>
    <row r="130" spans="1:12" s="35" customFormat="1">
      <c r="A130" s="23">
        <v>42</v>
      </c>
      <c r="B130" s="38" t="s">
        <v>69</v>
      </c>
      <c r="C130" s="39">
        <v>0</v>
      </c>
      <c r="D130" s="39">
        <v>0</v>
      </c>
      <c r="E130" s="39">
        <v>528736</v>
      </c>
      <c r="F130" s="39">
        <v>106127</v>
      </c>
      <c r="G130" s="25">
        <f t="shared" si="22"/>
        <v>634863</v>
      </c>
      <c r="H130" s="40" t="s">
        <v>224</v>
      </c>
      <c r="I130" s="40" t="s">
        <v>224</v>
      </c>
      <c r="J130" s="26">
        <v>817.26666666666654</v>
      </c>
      <c r="K130" s="26">
        <v>164.04038978494623</v>
      </c>
      <c r="L130" s="26">
        <f>H130+I130+J130+K130</f>
        <v>981.30705645161277</v>
      </c>
    </row>
    <row r="131" spans="1:12" s="35" customFormat="1" ht="30">
      <c r="A131" s="34"/>
      <c r="B131" s="37" t="s">
        <v>134</v>
      </c>
      <c r="C131" s="17"/>
      <c r="D131" s="17"/>
      <c r="E131" s="17">
        <v>528736</v>
      </c>
      <c r="F131" s="17">
        <v>106127</v>
      </c>
      <c r="G131" s="27">
        <f t="shared" si="22"/>
        <v>634863</v>
      </c>
      <c r="H131" s="27"/>
      <c r="I131" s="27"/>
      <c r="J131" s="27">
        <v>817.26666666666654</v>
      </c>
      <c r="K131" s="27">
        <v>164.04038978494623</v>
      </c>
      <c r="L131" s="27">
        <f>SUM(H131:K131)</f>
        <v>981.30705645161277</v>
      </c>
    </row>
    <row r="132" spans="1:12" s="35" customFormat="1">
      <c r="A132" s="23">
        <v>43</v>
      </c>
      <c r="B132" s="24" t="s">
        <v>71</v>
      </c>
      <c r="C132" s="25">
        <v>14932</v>
      </c>
      <c r="D132" s="25">
        <v>0</v>
      </c>
      <c r="E132" s="25">
        <v>4053744</v>
      </c>
      <c r="F132" s="25">
        <v>3652970</v>
      </c>
      <c r="G132" s="25">
        <f t="shared" si="22"/>
        <v>7721646</v>
      </c>
      <c r="H132" s="26">
        <v>23.080376344086019</v>
      </c>
      <c r="I132" s="26" t="s">
        <v>224</v>
      </c>
      <c r="J132" s="26">
        <v>6265.8677419354835</v>
      </c>
      <c r="K132" s="26">
        <v>5646.3918010752686</v>
      </c>
      <c r="L132" s="26">
        <f>H132+I132+J132+K132</f>
        <v>11935.339919354839</v>
      </c>
    </row>
    <row r="133" spans="1:12" s="35" customFormat="1">
      <c r="A133" s="34"/>
      <c r="B133" s="34" t="s">
        <v>135</v>
      </c>
      <c r="C133" s="17">
        <v>14932</v>
      </c>
      <c r="D133" s="17"/>
      <c r="E133" s="17">
        <v>4053744</v>
      </c>
      <c r="F133" s="17">
        <v>3652970</v>
      </c>
      <c r="G133" s="27">
        <f>C133+D133+E133+F133</f>
        <v>7721646</v>
      </c>
      <c r="H133" s="27">
        <v>23.080376344086019</v>
      </c>
      <c r="I133" s="27"/>
      <c r="J133" s="27">
        <v>6265.8677419354835</v>
      </c>
      <c r="K133" s="27">
        <v>5646.3918010752686</v>
      </c>
      <c r="L133" s="27">
        <f>H133+I133+J133+K133</f>
        <v>11935.339919354839</v>
      </c>
    </row>
    <row r="134" spans="1:12" s="35" customFormat="1">
      <c r="A134" s="23">
        <v>44</v>
      </c>
      <c r="B134" s="24" t="s">
        <v>182</v>
      </c>
      <c r="C134" s="25">
        <v>0</v>
      </c>
      <c r="D134" s="25">
        <v>0</v>
      </c>
      <c r="E134" s="25">
        <v>302445</v>
      </c>
      <c r="F134" s="25">
        <v>0</v>
      </c>
      <c r="G134" s="25">
        <f t="shared" ref="G134:G135" si="24">SUM(C134:F134)</f>
        <v>302445</v>
      </c>
      <c r="H134" s="26" t="s">
        <v>224</v>
      </c>
      <c r="I134" s="26" t="s">
        <v>224</v>
      </c>
      <c r="J134" s="26">
        <v>467.48891129032251</v>
      </c>
      <c r="K134" s="26" t="s">
        <v>224</v>
      </c>
      <c r="L134" s="26">
        <f>H134+I134+J134+K134</f>
        <v>467.48891129032251</v>
      </c>
    </row>
    <row r="135" spans="1:12" s="35" customFormat="1">
      <c r="A135" s="34"/>
      <c r="B135" s="34" t="s">
        <v>136</v>
      </c>
      <c r="C135" s="17"/>
      <c r="D135" s="17"/>
      <c r="E135" s="17">
        <v>302445</v>
      </c>
      <c r="F135" s="17"/>
      <c r="G135" s="27">
        <f t="shared" si="24"/>
        <v>302445</v>
      </c>
      <c r="H135" s="27"/>
      <c r="I135" s="27"/>
      <c r="J135" s="27">
        <v>467.48891129032251</v>
      </c>
      <c r="K135" s="27"/>
      <c r="L135" s="27">
        <f>H135+I135+J135+K135</f>
        <v>467.48891129032251</v>
      </c>
    </row>
    <row r="136" spans="1:12" s="35" customFormat="1">
      <c r="A136" s="23">
        <v>45</v>
      </c>
      <c r="B136" s="24" t="s">
        <v>72</v>
      </c>
      <c r="C136" s="25">
        <v>718892</v>
      </c>
      <c r="D136" s="25">
        <v>0</v>
      </c>
      <c r="E136" s="25">
        <v>9517193</v>
      </c>
      <c r="F136" s="25">
        <v>4916516</v>
      </c>
      <c r="G136" s="25">
        <f>SUM(C136:F136)</f>
        <v>15152601</v>
      </c>
      <c r="H136" s="26">
        <v>1111.1905913978494</v>
      </c>
      <c r="I136" s="26" t="s">
        <v>224</v>
      </c>
      <c r="J136" s="26">
        <v>14710.714986559138</v>
      </c>
      <c r="K136" s="26">
        <v>7599.4534946236554</v>
      </c>
      <c r="L136" s="26">
        <f>H136+I136+J136+K136</f>
        <v>23421.359072580643</v>
      </c>
    </row>
    <row r="137" spans="1:12" s="35" customFormat="1">
      <c r="A137" s="34"/>
      <c r="B137" s="34" t="s">
        <v>137</v>
      </c>
      <c r="C137" s="17">
        <v>718892</v>
      </c>
      <c r="D137" s="17"/>
      <c r="E137" s="17">
        <v>3902049.13</v>
      </c>
      <c r="F137" s="17">
        <v>1622450.28</v>
      </c>
      <c r="G137" s="27">
        <f>SUM(C137:F137)</f>
        <v>6243391.4100000001</v>
      </c>
      <c r="H137" s="27">
        <v>1111.1905913978494</v>
      </c>
      <c r="I137" s="27"/>
      <c r="J137" s="27">
        <v>6031.3931444892469</v>
      </c>
      <c r="K137" s="27">
        <v>2507.8196532258062</v>
      </c>
      <c r="L137" s="27">
        <f>SUM(H137:K137)</f>
        <v>9650.403389112902</v>
      </c>
    </row>
    <row r="138" spans="1:12" s="35" customFormat="1">
      <c r="A138" s="34"/>
      <c r="B138" s="34" t="s">
        <v>138</v>
      </c>
      <c r="C138" s="17"/>
      <c r="D138" s="17"/>
      <c r="E138" s="17">
        <v>5615143.8700000001</v>
      </c>
      <c r="F138" s="17">
        <v>3294065.72</v>
      </c>
      <c r="G138" s="27">
        <f>SUM(C138:F138)</f>
        <v>8909209.5899999999</v>
      </c>
      <c r="H138" s="27"/>
      <c r="I138" s="27"/>
      <c r="J138" s="27">
        <v>8679.3218420698922</v>
      </c>
      <c r="K138" s="27">
        <v>5091.6338413978492</v>
      </c>
      <c r="L138" s="27">
        <f>SUM(H138:K138)</f>
        <v>13770.955683467742</v>
      </c>
    </row>
    <row r="139" spans="1:12" s="35" customFormat="1">
      <c r="A139" s="23">
        <v>46</v>
      </c>
      <c r="B139" s="24" t="s">
        <v>73</v>
      </c>
      <c r="C139" s="25">
        <v>16078</v>
      </c>
      <c r="D139" s="25">
        <v>0</v>
      </c>
      <c r="E139" s="25">
        <v>1373778</v>
      </c>
      <c r="F139" s="25">
        <v>884082</v>
      </c>
      <c r="G139" s="25">
        <f>SUM(C139:F139)</f>
        <v>2273938</v>
      </c>
      <c r="H139" s="26">
        <v>24.851747311827953</v>
      </c>
      <c r="I139" s="26" t="s">
        <v>224</v>
      </c>
      <c r="J139" s="26">
        <v>2123.4471774193548</v>
      </c>
      <c r="K139" s="26">
        <v>1366.5245967741935</v>
      </c>
      <c r="L139" s="26">
        <f>H139+I139+J139+K139</f>
        <v>3514.8235215053764</v>
      </c>
    </row>
    <row r="140" spans="1:12" s="35" customFormat="1">
      <c r="A140" s="34"/>
      <c r="B140" s="34" t="s">
        <v>139</v>
      </c>
      <c r="C140" s="17"/>
      <c r="D140" s="17"/>
      <c r="E140" s="17">
        <v>1373778</v>
      </c>
      <c r="F140" s="17">
        <v>884082</v>
      </c>
      <c r="G140" s="27">
        <f>F140+E140</f>
        <v>2257860</v>
      </c>
      <c r="H140" s="27"/>
      <c r="I140" s="27"/>
      <c r="J140" s="27">
        <v>2123.4471774193548</v>
      </c>
      <c r="K140" s="27">
        <v>1366.5245967741935</v>
      </c>
      <c r="L140" s="27">
        <f>H140+I140+J140+K140</f>
        <v>3489.9717741935483</v>
      </c>
    </row>
    <row r="141" spans="1:12" s="35" customFormat="1">
      <c r="A141" s="23">
        <v>47</v>
      </c>
      <c r="B141" s="24" t="s">
        <v>74</v>
      </c>
      <c r="C141" s="41">
        <v>869758</v>
      </c>
      <c r="D141" s="25">
        <v>0</v>
      </c>
      <c r="E141" s="41">
        <v>3996258</v>
      </c>
      <c r="F141" s="41">
        <v>2945916</v>
      </c>
      <c r="G141" s="25">
        <f>SUM(C141:F141)</f>
        <v>7811932</v>
      </c>
      <c r="H141" s="26">
        <v>1344.384005376344</v>
      </c>
      <c r="I141" s="26" t="s">
        <v>224</v>
      </c>
      <c r="J141" s="26">
        <v>6177.0116935483866</v>
      </c>
      <c r="K141" s="26">
        <v>4553.4991935483868</v>
      </c>
      <c r="L141" s="26">
        <f>H141+I141+J141+K141</f>
        <v>12074.894892473118</v>
      </c>
    </row>
    <row r="142" spans="1:12" s="35" customFormat="1">
      <c r="A142" s="34"/>
      <c r="B142" s="34" t="s">
        <v>140</v>
      </c>
      <c r="C142" s="17">
        <v>278323</v>
      </c>
      <c r="D142" s="17"/>
      <c r="E142" s="17">
        <v>0</v>
      </c>
      <c r="F142" s="17">
        <v>0</v>
      </c>
      <c r="G142" s="27">
        <f>SUM(C142:F142)</f>
        <v>278323</v>
      </c>
      <c r="H142" s="27">
        <v>430.20356182795695</v>
      </c>
      <c r="I142" s="27"/>
      <c r="J142" s="70" t="s">
        <v>224</v>
      </c>
      <c r="K142" s="70" t="s">
        <v>224</v>
      </c>
      <c r="L142" s="27">
        <f t="shared" ref="L142:L150" si="25">SUM(H142:K142)</f>
        <v>430.20356182795695</v>
      </c>
    </row>
    <row r="143" spans="1:12" s="35" customFormat="1">
      <c r="A143" s="34"/>
      <c r="B143" s="22" t="s">
        <v>198</v>
      </c>
      <c r="C143" s="17"/>
      <c r="D143" s="17"/>
      <c r="E143" s="17">
        <v>519514</v>
      </c>
      <c r="F143" s="17">
        <v>0</v>
      </c>
      <c r="G143" s="27">
        <f t="shared" ref="G143:G150" si="26">SUM(C143:F143)</f>
        <v>519514</v>
      </c>
      <c r="H143" s="27"/>
      <c r="I143" s="27"/>
      <c r="J143" s="70">
        <v>803.01223118279563</v>
      </c>
      <c r="K143" s="70" t="s">
        <v>224</v>
      </c>
      <c r="L143" s="27">
        <f t="shared" si="25"/>
        <v>803.01223118279563</v>
      </c>
    </row>
    <row r="144" spans="1:12" s="35" customFormat="1">
      <c r="A144" s="34"/>
      <c r="B144" s="22" t="s">
        <v>141</v>
      </c>
      <c r="C144" s="17"/>
      <c r="D144" s="17"/>
      <c r="E144" s="17">
        <v>119888</v>
      </c>
      <c r="F144" s="17">
        <v>29459</v>
      </c>
      <c r="G144" s="27">
        <f t="shared" si="26"/>
        <v>149347</v>
      </c>
      <c r="H144" s="27"/>
      <c r="I144" s="27"/>
      <c r="J144" s="70">
        <v>185.31075268817202</v>
      </c>
      <c r="K144" s="70">
        <v>45.534744623655911</v>
      </c>
      <c r="L144" s="27">
        <f t="shared" si="25"/>
        <v>230.84549731182793</v>
      </c>
    </row>
    <row r="145" spans="1:12" s="35" customFormat="1">
      <c r="A145" s="34"/>
      <c r="B145" s="22" t="s">
        <v>142</v>
      </c>
      <c r="C145" s="17"/>
      <c r="D145" s="17"/>
      <c r="E145" s="17">
        <v>999065</v>
      </c>
      <c r="F145" s="17">
        <v>736479</v>
      </c>
      <c r="G145" s="27">
        <f t="shared" si="26"/>
        <v>1735544</v>
      </c>
      <c r="H145" s="27"/>
      <c r="I145" s="27"/>
      <c r="J145" s="70">
        <v>1544.2536962365591</v>
      </c>
      <c r="K145" s="70">
        <v>1138.3747983870967</v>
      </c>
      <c r="L145" s="27">
        <f t="shared" si="25"/>
        <v>2682.6284946236556</v>
      </c>
    </row>
    <row r="146" spans="1:12" s="35" customFormat="1">
      <c r="A146" s="34"/>
      <c r="B146" s="22" t="s">
        <v>143</v>
      </c>
      <c r="C146" s="17"/>
      <c r="D146" s="17"/>
      <c r="E146" s="17">
        <v>0</v>
      </c>
      <c r="F146" s="17">
        <v>26513</v>
      </c>
      <c r="G146" s="27">
        <f t="shared" si="26"/>
        <v>26513</v>
      </c>
      <c r="H146" s="27"/>
      <c r="I146" s="27"/>
      <c r="J146" s="70" t="s">
        <v>224</v>
      </c>
      <c r="K146" s="70">
        <v>40.981115591397845</v>
      </c>
      <c r="L146" s="27">
        <f t="shared" si="25"/>
        <v>40.981115591397845</v>
      </c>
    </row>
    <row r="147" spans="1:12" s="35" customFormat="1">
      <c r="A147" s="34"/>
      <c r="B147" s="22" t="s">
        <v>199</v>
      </c>
      <c r="C147" s="17"/>
      <c r="D147" s="17"/>
      <c r="E147" s="17">
        <v>2398</v>
      </c>
      <c r="F147" s="17">
        <v>0</v>
      </c>
      <c r="G147" s="27">
        <f t="shared" si="26"/>
        <v>2398</v>
      </c>
      <c r="H147" s="27"/>
      <c r="I147" s="27"/>
      <c r="J147" s="70">
        <v>3.7065860215053763</v>
      </c>
      <c r="K147" s="70" t="s">
        <v>224</v>
      </c>
      <c r="L147" s="27">
        <f t="shared" si="25"/>
        <v>3.7065860215053763</v>
      </c>
    </row>
    <row r="148" spans="1:12" s="35" customFormat="1">
      <c r="A148" s="34"/>
      <c r="B148" s="22" t="s">
        <v>200</v>
      </c>
      <c r="C148" s="17">
        <v>591435</v>
      </c>
      <c r="D148" s="17"/>
      <c r="E148" s="17">
        <v>1612089</v>
      </c>
      <c r="F148" s="17">
        <v>2153465</v>
      </c>
      <c r="G148" s="27">
        <f t="shared" si="26"/>
        <v>4356989</v>
      </c>
      <c r="H148" s="27">
        <v>914.18044354838707</v>
      </c>
      <c r="I148" s="27"/>
      <c r="J148" s="70">
        <v>2491.8042338709674</v>
      </c>
      <c r="K148" s="70">
        <v>3328.6085349462364</v>
      </c>
      <c r="L148" s="27">
        <f t="shared" si="25"/>
        <v>6734.5932123655912</v>
      </c>
    </row>
    <row r="149" spans="1:12" s="35" customFormat="1">
      <c r="A149" s="34"/>
      <c r="B149" s="22" t="s">
        <v>201</v>
      </c>
      <c r="C149" s="17"/>
      <c r="D149" s="17"/>
      <c r="E149" s="17">
        <v>503529</v>
      </c>
      <c r="F149" s="17">
        <v>0</v>
      </c>
      <c r="G149" s="27">
        <f t="shared" si="26"/>
        <v>503529</v>
      </c>
      <c r="H149" s="27"/>
      <c r="I149" s="27"/>
      <c r="J149" s="70">
        <v>778.30423387096766</v>
      </c>
      <c r="K149" s="70" t="s">
        <v>224</v>
      </c>
      <c r="L149" s="27">
        <f t="shared" si="25"/>
        <v>778.30423387096766</v>
      </c>
    </row>
    <row r="150" spans="1:12" s="35" customFormat="1">
      <c r="A150" s="34"/>
      <c r="B150" s="22" t="s">
        <v>202</v>
      </c>
      <c r="C150" s="17"/>
      <c r="D150" s="17"/>
      <c r="E150" s="17">
        <v>239775</v>
      </c>
      <c r="F150" s="17">
        <v>0</v>
      </c>
      <c r="G150" s="27">
        <f t="shared" si="26"/>
        <v>239775</v>
      </c>
      <c r="H150" s="27"/>
      <c r="I150" s="27"/>
      <c r="J150" s="70">
        <v>370.61995967741927</v>
      </c>
      <c r="K150" s="70" t="s">
        <v>224</v>
      </c>
      <c r="L150" s="27">
        <f t="shared" si="25"/>
        <v>370.61995967741927</v>
      </c>
    </row>
    <row r="151" spans="1:12" s="35" customFormat="1">
      <c r="A151" s="23">
        <v>48</v>
      </c>
      <c r="B151" s="24" t="s">
        <v>76</v>
      </c>
      <c r="C151" s="25">
        <v>1043847</v>
      </c>
      <c r="D151" s="25">
        <v>121605</v>
      </c>
      <c r="E151" s="41">
        <v>4742018</v>
      </c>
      <c r="F151" s="25">
        <v>1514483</v>
      </c>
      <c r="G151" s="25">
        <f>SUM(C151:F151)</f>
        <v>7421953</v>
      </c>
      <c r="H151" s="26">
        <v>1613.473185483871</v>
      </c>
      <c r="I151" s="26">
        <v>187.96471774193546</v>
      </c>
      <c r="J151" s="26">
        <v>7329.7321236559128</v>
      </c>
      <c r="K151" s="26">
        <v>2340.9347446236557</v>
      </c>
      <c r="L151" s="26">
        <f>H151+I151+J151+K151</f>
        <v>11472.104771505374</v>
      </c>
    </row>
    <row r="152" spans="1:12" s="35" customFormat="1">
      <c r="A152" s="34"/>
      <c r="B152" s="34" t="s">
        <v>203</v>
      </c>
      <c r="C152" s="17">
        <v>1043847</v>
      </c>
      <c r="D152" s="17">
        <v>121605</v>
      </c>
      <c r="E152" s="17">
        <v>2438686</v>
      </c>
      <c r="F152" s="17">
        <v>1015429</v>
      </c>
      <c r="G152" s="27">
        <f>C152+D152+E152+F152</f>
        <v>4619567</v>
      </c>
      <c r="H152" s="27">
        <v>1613.473185483871</v>
      </c>
      <c r="I152" s="27">
        <v>187.96471774193546</v>
      </c>
      <c r="J152" s="27">
        <v>3769.4743279569889</v>
      </c>
      <c r="K152" s="27">
        <v>1569.5475134408603</v>
      </c>
      <c r="L152" s="27">
        <f>H152+I152+J152+K152</f>
        <v>7140.4597446236548</v>
      </c>
    </row>
    <row r="153" spans="1:12" s="35" customFormat="1">
      <c r="A153" s="34"/>
      <c r="B153" s="34" t="s">
        <v>144</v>
      </c>
      <c r="C153" s="17"/>
      <c r="D153" s="17"/>
      <c r="E153" s="17">
        <v>2203530</v>
      </c>
      <c r="F153" s="17">
        <v>480099</v>
      </c>
      <c r="G153" s="27">
        <f>C153+D153+E153+F153</f>
        <v>2683629</v>
      </c>
      <c r="H153" s="27"/>
      <c r="I153" s="27"/>
      <c r="J153" s="27">
        <v>3405.9939516129029</v>
      </c>
      <c r="K153" s="27">
        <v>742.08850806451608</v>
      </c>
      <c r="L153" s="27">
        <f>H153+I153+J153+K153</f>
        <v>4148.0824596774191</v>
      </c>
    </row>
    <row r="154" spans="1:12" s="35" customFormat="1">
      <c r="A154" s="34"/>
      <c r="B154" s="34" t="s">
        <v>145</v>
      </c>
      <c r="C154" s="17"/>
      <c r="D154" s="17"/>
      <c r="E154" s="17">
        <v>99802</v>
      </c>
      <c r="F154" s="17">
        <v>18955</v>
      </c>
      <c r="G154" s="27">
        <f>C154+D154+E154+F154</f>
        <v>118757</v>
      </c>
      <c r="H154" s="27"/>
      <c r="I154" s="27"/>
      <c r="J154" s="27">
        <v>154.26384408602152</v>
      </c>
      <c r="K154" s="27">
        <v>29.298723118279568</v>
      </c>
      <c r="L154" s="27">
        <f>H154+I154+J154+K154</f>
        <v>183.5625672043011</v>
      </c>
    </row>
    <row r="155" spans="1:12" s="35" customFormat="1">
      <c r="A155" s="23">
        <v>49</v>
      </c>
      <c r="B155" s="24" t="s">
        <v>77</v>
      </c>
      <c r="C155" s="25">
        <v>153805</v>
      </c>
      <c r="D155" s="25">
        <v>10872</v>
      </c>
      <c r="E155" s="42">
        <v>6745561</v>
      </c>
      <c r="F155" s="40">
        <v>5174610</v>
      </c>
      <c r="G155" s="25">
        <f>SUM(C155:F155)</f>
        <v>12084848</v>
      </c>
      <c r="H155" s="26">
        <v>237.73622311827955</v>
      </c>
      <c r="I155" s="26">
        <v>16.804838709677419</v>
      </c>
      <c r="J155" s="26">
        <v>10426.6063844086</v>
      </c>
      <c r="K155" s="26">
        <v>7998.3891129032254</v>
      </c>
      <c r="L155" s="26">
        <f>H155+I155+J155+K155</f>
        <v>18679.536559139782</v>
      </c>
    </row>
    <row r="156" spans="1:12" s="35" customFormat="1">
      <c r="A156" s="34"/>
      <c r="B156" s="34" t="s">
        <v>146</v>
      </c>
      <c r="C156" s="17">
        <v>153805</v>
      </c>
      <c r="D156" s="17">
        <v>10872</v>
      </c>
      <c r="E156" s="17">
        <v>6745561</v>
      </c>
      <c r="F156" s="17">
        <v>5174610</v>
      </c>
      <c r="G156" s="17">
        <f>G155</f>
        <v>12084848</v>
      </c>
      <c r="H156" s="27"/>
      <c r="I156" s="27">
        <v>16.804838709677419</v>
      </c>
      <c r="J156" s="27">
        <v>10426.6063844086</v>
      </c>
      <c r="K156" s="27">
        <v>7998.3891129032254</v>
      </c>
      <c r="L156" s="27">
        <f t="shared" ref="L156:L167" si="27">H156+I156+J156+K156</f>
        <v>18441.800336021501</v>
      </c>
    </row>
    <row r="157" spans="1:12" s="35" customFormat="1">
      <c r="A157" s="23">
        <v>50</v>
      </c>
      <c r="B157" s="24" t="s">
        <v>79</v>
      </c>
      <c r="C157" s="25">
        <v>14393</v>
      </c>
      <c r="D157" s="25">
        <v>0</v>
      </c>
      <c r="E157" s="41">
        <v>972428</v>
      </c>
      <c r="F157" s="25">
        <v>1174053</v>
      </c>
      <c r="G157" s="25">
        <f t="shared" ref="G157:G168" si="28">SUM(C157:F157)</f>
        <v>2160874</v>
      </c>
      <c r="H157" s="26">
        <v>22.247244623655909</v>
      </c>
      <c r="I157" s="26" t="s">
        <v>224</v>
      </c>
      <c r="J157" s="26">
        <v>1503.0809139784944</v>
      </c>
      <c r="K157" s="26">
        <v>1814.7324596774192</v>
      </c>
      <c r="L157" s="26">
        <f t="shared" si="27"/>
        <v>3340.0606182795696</v>
      </c>
    </row>
    <row r="158" spans="1:12" s="35" customFormat="1">
      <c r="A158" s="34"/>
      <c r="B158" s="34" t="s">
        <v>147</v>
      </c>
      <c r="C158" s="17">
        <v>14393</v>
      </c>
      <c r="D158" s="17"/>
      <c r="E158" s="17">
        <v>972428</v>
      </c>
      <c r="F158" s="17">
        <v>1174053</v>
      </c>
      <c r="G158" s="27">
        <f t="shared" si="28"/>
        <v>2160874</v>
      </c>
      <c r="H158" s="27">
        <v>22.247244623655909</v>
      </c>
      <c r="I158" s="27"/>
      <c r="J158" s="27">
        <v>1503.0809139784944</v>
      </c>
      <c r="K158" s="27">
        <v>1814.7324596774192</v>
      </c>
      <c r="L158" s="27">
        <f t="shared" si="27"/>
        <v>3340.0606182795696</v>
      </c>
    </row>
    <row r="159" spans="1:12" s="35" customFormat="1">
      <c r="A159" s="23">
        <v>51</v>
      </c>
      <c r="B159" s="24" t="s">
        <v>81</v>
      </c>
      <c r="C159" s="25">
        <v>87916</v>
      </c>
      <c r="D159" s="25">
        <v>0</v>
      </c>
      <c r="E159" s="25">
        <v>2864419</v>
      </c>
      <c r="F159" s="25">
        <v>1208419</v>
      </c>
      <c r="G159" s="25">
        <f t="shared" si="28"/>
        <v>4160754</v>
      </c>
      <c r="H159" s="26">
        <v>135.89166666666665</v>
      </c>
      <c r="I159" s="26" t="s">
        <v>224</v>
      </c>
      <c r="J159" s="26">
        <v>4427.5293682795691</v>
      </c>
      <c r="K159" s="26">
        <v>1867.851948924731</v>
      </c>
      <c r="L159" s="26">
        <f t="shared" si="27"/>
        <v>6431.2729838709665</v>
      </c>
    </row>
    <row r="160" spans="1:12" s="35" customFormat="1">
      <c r="A160" s="34"/>
      <c r="B160" s="34" t="s">
        <v>148</v>
      </c>
      <c r="C160" s="17">
        <v>87916</v>
      </c>
      <c r="D160" s="17"/>
      <c r="E160" s="17">
        <v>186187.23500000002</v>
      </c>
      <c r="F160" s="17">
        <v>143801.861</v>
      </c>
      <c r="G160" s="27">
        <f t="shared" si="28"/>
        <v>417905.09600000002</v>
      </c>
      <c r="H160" s="27">
        <v>135.89166666666665</v>
      </c>
      <c r="I160" s="27"/>
      <c r="J160" s="27">
        <v>287.78940893817202</v>
      </c>
      <c r="K160" s="27">
        <v>222.27438192204301</v>
      </c>
      <c r="L160" s="27">
        <f t="shared" si="27"/>
        <v>645.95545752688167</v>
      </c>
    </row>
    <row r="161" spans="1:12" s="35" customFormat="1">
      <c r="A161" s="34"/>
      <c r="B161" s="34" t="s">
        <v>149</v>
      </c>
      <c r="C161" s="17"/>
      <c r="D161" s="17"/>
      <c r="E161" s="17">
        <v>74474.894</v>
      </c>
      <c r="F161" s="17"/>
      <c r="G161" s="27">
        <f t="shared" si="28"/>
        <v>74474.894</v>
      </c>
      <c r="H161" s="27"/>
      <c r="I161" s="27"/>
      <c r="J161" s="27">
        <v>115.1157635752688</v>
      </c>
      <c r="K161" s="27"/>
      <c r="L161" s="27">
        <f t="shared" si="27"/>
        <v>115.1157635752688</v>
      </c>
    </row>
    <row r="162" spans="1:12" s="35" customFormat="1">
      <c r="A162" s="34"/>
      <c r="B162" s="34" t="s">
        <v>150</v>
      </c>
      <c r="C162" s="17"/>
      <c r="D162" s="17"/>
      <c r="E162" s="17">
        <v>229153.52000000002</v>
      </c>
      <c r="F162" s="17">
        <v>50753.598000000005</v>
      </c>
      <c r="G162" s="27">
        <f t="shared" si="28"/>
        <v>279907.11800000002</v>
      </c>
      <c r="H162" s="27"/>
      <c r="I162" s="27"/>
      <c r="J162" s="27">
        <v>354.20234946236559</v>
      </c>
      <c r="K162" s="27">
        <v>78.449781854838719</v>
      </c>
      <c r="L162" s="27">
        <f t="shared" si="27"/>
        <v>432.65213131720429</v>
      </c>
    </row>
    <row r="163" spans="1:12" s="35" customFormat="1">
      <c r="A163" s="34"/>
      <c r="B163" s="34" t="s">
        <v>151</v>
      </c>
      <c r="C163" s="17"/>
      <c r="D163" s="17"/>
      <c r="E163" s="17">
        <v>962444.7840000001</v>
      </c>
      <c r="F163" s="17">
        <v>267060.59899999999</v>
      </c>
      <c r="G163" s="27">
        <f t="shared" si="28"/>
        <v>1229505.3830000001</v>
      </c>
      <c r="H163" s="27"/>
      <c r="I163" s="27"/>
      <c r="J163" s="27">
        <v>1487.6498677419356</v>
      </c>
      <c r="K163" s="27">
        <v>412.79528071236558</v>
      </c>
      <c r="L163" s="27">
        <f t="shared" si="27"/>
        <v>1900.4451484543013</v>
      </c>
    </row>
    <row r="164" spans="1:12" s="35" customFormat="1">
      <c r="A164" s="34"/>
      <c r="B164" s="34" t="s">
        <v>152</v>
      </c>
      <c r="C164" s="17"/>
      <c r="D164" s="17"/>
      <c r="E164" s="17">
        <v>1008275.4880000004</v>
      </c>
      <c r="F164" s="17">
        <v>490618.11400000006</v>
      </c>
      <c r="G164" s="27">
        <f t="shared" si="28"/>
        <v>1498893.6020000004</v>
      </c>
      <c r="H164" s="27"/>
      <c r="I164" s="27"/>
      <c r="J164" s="27">
        <v>1558.4903376344089</v>
      </c>
      <c r="K164" s="27">
        <v>758.34789126344083</v>
      </c>
      <c r="L164" s="27">
        <f t="shared" si="27"/>
        <v>2316.8382288978496</v>
      </c>
    </row>
    <row r="165" spans="1:12" s="35" customFormat="1">
      <c r="A165" s="34"/>
      <c r="B165" s="34" t="s">
        <v>153</v>
      </c>
      <c r="C165" s="17"/>
      <c r="D165" s="17"/>
      <c r="E165" s="17">
        <v>160407.46400000001</v>
      </c>
      <c r="F165" s="17">
        <v>90631.425000000003</v>
      </c>
      <c r="G165" s="27">
        <f t="shared" si="28"/>
        <v>251038.88900000002</v>
      </c>
      <c r="H165" s="27"/>
      <c r="I165" s="27"/>
      <c r="J165" s="27">
        <v>247.94164462365589</v>
      </c>
      <c r="K165" s="27">
        <v>140.08889616935485</v>
      </c>
      <c r="L165" s="27">
        <f t="shared" si="27"/>
        <v>388.03054079301074</v>
      </c>
    </row>
    <row r="166" spans="1:12" s="35" customFormat="1">
      <c r="A166" s="34"/>
      <c r="B166" s="34" t="s">
        <v>154</v>
      </c>
      <c r="C166" s="17"/>
      <c r="D166" s="17"/>
      <c r="E166" s="17">
        <v>146085.36899999998</v>
      </c>
      <c r="F166" s="17">
        <v>59212.531000000003</v>
      </c>
      <c r="G166" s="27">
        <f t="shared" si="28"/>
        <v>205297.89999999997</v>
      </c>
      <c r="H166" s="27"/>
      <c r="I166" s="27"/>
      <c r="J166" s="27">
        <v>225.80399778225799</v>
      </c>
      <c r="K166" s="27">
        <v>91.524745497311827</v>
      </c>
      <c r="L166" s="27">
        <f t="shared" si="27"/>
        <v>317.32874327956984</v>
      </c>
    </row>
    <row r="167" spans="1:12" s="35" customFormat="1">
      <c r="A167" s="34"/>
      <c r="B167" s="34" t="s">
        <v>155</v>
      </c>
      <c r="C167" s="17"/>
      <c r="D167" s="17"/>
      <c r="E167" s="17">
        <v>97390.246000000014</v>
      </c>
      <c r="F167" s="17">
        <v>106340.87199999999</v>
      </c>
      <c r="G167" s="27">
        <f t="shared" si="28"/>
        <v>203731.11800000002</v>
      </c>
      <c r="H167" s="27"/>
      <c r="I167" s="27"/>
      <c r="J167" s="27">
        <v>150.53599852150541</v>
      </c>
      <c r="K167" s="27">
        <v>164.37097150537633</v>
      </c>
      <c r="L167" s="27">
        <f t="shared" si="27"/>
        <v>314.90697002688171</v>
      </c>
    </row>
    <row r="168" spans="1:12" s="35" customFormat="1">
      <c r="A168" s="23">
        <v>52</v>
      </c>
      <c r="B168" s="24" t="s">
        <v>83</v>
      </c>
      <c r="C168" s="25">
        <v>337019</v>
      </c>
      <c r="D168" s="25">
        <v>0</v>
      </c>
      <c r="E168" s="41">
        <v>1718158</v>
      </c>
      <c r="F168" s="25">
        <v>785353</v>
      </c>
      <c r="G168" s="25">
        <f t="shared" si="28"/>
        <v>2840530</v>
      </c>
      <c r="H168" s="26">
        <v>520.92990591397847</v>
      </c>
      <c r="I168" s="26" t="s">
        <v>224</v>
      </c>
      <c r="J168" s="26">
        <v>2655.7549731182794</v>
      </c>
      <c r="K168" s="26">
        <v>1213.9192876344086</v>
      </c>
      <c r="L168" s="26">
        <f>H168+I168+J168+K168</f>
        <v>4390.6041666666661</v>
      </c>
    </row>
    <row r="169" spans="1:12" s="35" customFormat="1">
      <c r="A169" s="34"/>
      <c r="B169" s="34" t="s">
        <v>156</v>
      </c>
      <c r="C169" s="17">
        <v>337019</v>
      </c>
      <c r="D169" s="17">
        <v>0</v>
      </c>
      <c r="E169" s="17">
        <v>1718158</v>
      </c>
      <c r="F169" s="17">
        <v>785353</v>
      </c>
      <c r="G169" s="27">
        <f>G168*100%</f>
        <v>2840530</v>
      </c>
      <c r="H169" s="27">
        <v>520.92990591397847</v>
      </c>
      <c r="I169" s="27"/>
      <c r="J169" s="27">
        <v>2655.7549731182794</v>
      </c>
      <c r="K169" s="27">
        <v>1213.9192876344086</v>
      </c>
      <c r="L169" s="27">
        <f>SUM(H169:K169)</f>
        <v>4390.6041666666661</v>
      </c>
    </row>
    <row r="170" spans="1:12" s="35" customFormat="1">
      <c r="A170" s="23">
        <v>53</v>
      </c>
      <c r="B170" s="24" t="s">
        <v>84</v>
      </c>
      <c r="C170" s="25">
        <v>16997</v>
      </c>
      <c r="D170" s="25">
        <v>20149</v>
      </c>
      <c r="E170" s="41">
        <v>2388012</v>
      </c>
      <c r="F170" s="25">
        <v>1313221</v>
      </c>
      <c r="G170" s="25">
        <f>SUM(C170:F170)</f>
        <v>3738379</v>
      </c>
      <c r="H170" s="26">
        <v>26.272244623655912</v>
      </c>
      <c r="I170" s="26">
        <v>31.144287634408599</v>
      </c>
      <c r="J170" s="26">
        <v>3691.1475806451608</v>
      </c>
      <c r="K170" s="26">
        <v>2029.8442876344086</v>
      </c>
      <c r="L170" s="26">
        <f t="shared" ref="L170:L218" si="29">SUM(H170:K170)</f>
        <v>5778.4084005376335</v>
      </c>
    </row>
    <row r="171" spans="1:12" s="35" customFormat="1">
      <c r="A171" s="34"/>
      <c r="B171" s="34" t="s">
        <v>157</v>
      </c>
      <c r="C171" s="17">
        <v>16997</v>
      </c>
      <c r="D171" s="17">
        <v>20149</v>
      </c>
      <c r="E171" s="17">
        <v>2388012</v>
      </c>
      <c r="F171" s="17">
        <v>1313221</v>
      </c>
      <c r="G171" s="27">
        <f>G170*100%</f>
        <v>3738379</v>
      </c>
      <c r="H171" s="27"/>
      <c r="I171" s="27">
        <v>31.144287634408599</v>
      </c>
      <c r="J171" s="27">
        <v>3691.1475806451608</v>
      </c>
      <c r="K171" s="27">
        <v>2029.8442876344086</v>
      </c>
      <c r="L171" s="27">
        <f t="shared" si="29"/>
        <v>5752.1361559139777</v>
      </c>
    </row>
    <row r="172" spans="1:12" s="35" customFormat="1">
      <c r="A172" s="23">
        <v>54</v>
      </c>
      <c r="B172" s="24" t="s">
        <v>86</v>
      </c>
      <c r="C172" s="25">
        <v>0</v>
      </c>
      <c r="D172" s="25">
        <v>0</v>
      </c>
      <c r="E172" s="41">
        <v>138575</v>
      </c>
      <c r="F172" s="25">
        <v>210456</v>
      </c>
      <c r="G172" s="25">
        <f>SUM(C172:F172)</f>
        <v>349031</v>
      </c>
      <c r="H172" s="26" t="s">
        <v>224</v>
      </c>
      <c r="I172" s="26" t="s">
        <v>224</v>
      </c>
      <c r="J172" s="26">
        <v>214.19522849462362</v>
      </c>
      <c r="K172" s="26">
        <v>325.30161290322576</v>
      </c>
      <c r="L172" s="26">
        <f t="shared" si="29"/>
        <v>539.49684139784938</v>
      </c>
    </row>
    <row r="173" spans="1:12" s="35" customFormat="1">
      <c r="A173" s="34"/>
      <c r="B173" s="34" t="s">
        <v>158</v>
      </c>
      <c r="C173" s="17"/>
      <c r="D173" s="17"/>
      <c r="E173" s="17">
        <v>138575</v>
      </c>
      <c r="F173" s="17">
        <v>210456</v>
      </c>
      <c r="G173" s="27">
        <f>G172</f>
        <v>349031</v>
      </c>
      <c r="H173" s="27"/>
      <c r="I173" s="27"/>
      <c r="J173" s="27">
        <v>214.19522849462362</v>
      </c>
      <c r="K173" s="27">
        <v>325.30161290322576</v>
      </c>
      <c r="L173" s="27">
        <f t="shared" si="29"/>
        <v>539.49684139784938</v>
      </c>
    </row>
    <row r="174" spans="1:12" s="35" customFormat="1">
      <c r="A174" s="23">
        <v>55</v>
      </c>
      <c r="B174" s="24" t="s">
        <v>87</v>
      </c>
      <c r="C174" s="25">
        <v>1163545</v>
      </c>
      <c r="D174" s="25">
        <v>0</v>
      </c>
      <c r="E174" s="41">
        <v>5637881</v>
      </c>
      <c r="F174" s="25">
        <v>1201474.7699999998</v>
      </c>
      <c r="G174" s="25">
        <f>SUM(C174:F174)</f>
        <v>8002900.7699999996</v>
      </c>
      <c r="H174" s="26">
        <v>1798.4902553763438</v>
      </c>
      <c r="I174" s="26" t="s">
        <v>224</v>
      </c>
      <c r="J174" s="26">
        <v>8714.4665994623647</v>
      </c>
      <c r="K174" s="26">
        <v>1857.1182600806446</v>
      </c>
      <c r="L174" s="26">
        <f t="shared" si="29"/>
        <v>12370.075114919353</v>
      </c>
    </row>
    <row r="175" spans="1:12" s="35" customFormat="1">
      <c r="A175" s="34"/>
      <c r="B175" s="34" t="s">
        <v>159</v>
      </c>
      <c r="C175" s="17">
        <v>1163545</v>
      </c>
      <c r="D175" s="17">
        <v>0</v>
      </c>
      <c r="E175" s="17">
        <v>5637881</v>
      </c>
      <c r="F175" s="17">
        <v>1201474.7699999998</v>
      </c>
      <c r="G175" s="27">
        <f>G174*100%</f>
        <v>8002900.7699999996</v>
      </c>
      <c r="H175" s="27">
        <v>1798.4902553763438</v>
      </c>
      <c r="I175" s="27"/>
      <c r="J175" s="27">
        <v>8714.4665994623647</v>
      </c>
      <c r="K175" s="27">
        <v>1857.1182600806446</v>
      </c>
      <c r="L175" s="27">
        <f t="shared" si="29"/>
        <v>12370.075114919353</v>
      </c>
    </row>
    <row r="176" spans="1:12" s="35" customFormat="1">
      <c r="A176" s="23">
        <v>56</v>
      </c>
      <c r="B176" s="24" t="s">
        <v>88</v>
      </c>
      <c r="C176" s="25">
        <v>724668</v>
      </c>
      <c r="D176" s="25">
        <v>0</v>
      </c>
      <c r="E176" s="25">
        <v>2214814</v>
      </c>
      <c r="F176" s="25">
        <v>2776414</v>
      </c>
      <c r="G176" s="25">
        <f t="shared" ref="G176:G213" si="30">SUM(C176:F176)</f>
        <v>5715896</v>
      </c>
      <c r="H176" s="26">
        <v>1120.1185483870968</v>
      </c>
      <c r="I176" s="26" t="s">
        <v>224</v>
      </c>
      <c r="J176" s="26">
        <v>3423.4356182795696</v>
      </c>
      <c r="K176" s="26">
        <v>4291.5001344086022</v>
      </c>
      <c r="L176" s="26">
        <f t="shared" si="29"/>
        <v>8835.0543010752699</v>
      </c>
    </row>
    <row r="177" spans="1:12" s="35" customFormat="1">
      <c r="A177" s="34"/>
      <c r="B177" s="34" t="s">
        <v>160</v>
      </c>
      <c r="C177" s="17"/>
      <c r="D177" s="17"/>
      <c r="E177" s="17">
        <v>1037641</v>
      </c>
      <c r="F177" s="17">
        <v>2325247</v>
      </c>
      <c r="G177" s="27">
        <f>SUM(C177:F177)</f>
        <v>3362888</v>
      </c>
      <c r="H177" s="27"/>
      <c r="I177" s="27"/>
      <c r="J177" s="27">
        <v>1603.8805779569891</v>
      </c>
      <c r="K177" s="27">
        <v>3594.1317876344083</v>
      </c>
      <c r="L177" s="27">
        <f t="shared" si="29"/>
        <v>5198.0123655913976</v>
      </c>
    </row>
    <row r="178" spans="1:12" s="35" customFormat="1">
      <c r="A178" s="34"/>
      <c r="B178" s="34" t="s">
        <v>204</v>
      </c>
      <c r="C178" s="17">
        <v>724668</v>
      </c>
      <c r="D178" s="17"/>
      <c r="E178" s="17">
        <v>212622</v>
      </c>
      <c r="F178" s="17">
        <v>304017</v>
      </c>
      <c r="G178" s="27">
        <f t="shared" si="30"/>
        <v>1241307</v>
      </c>
      <c r="H178" s="27">
        <v>1120.1185483870968</v>
      </c>
      <c r="I178" s="27"/>
      <c r="J178" s="27">
        <v>328.64959677419358</v>
      </c>
      <c r="K178" s="27">
        <v>469.91874999999999</v>
      </c>
      <c r="L178" s="27">
        <f t="shared" si="29"/>
        <v>1918.6868951612903</v>
      </c>
    </row>
    <row r="179" spans="1:12" s="35" customFormat="1">
      <c r="A179" s="34"/>
      <c r="B179" s="34" t="s">
        <v>205</v>
      </c>
      <c r="C179" s="17"/>
      <c r="D179" s="17"/>
      <c r="E179" s="17">
        <v>686592</v>
      </c>
      <c r="F179" s="17">
        <v>0</v>
      </c>
      <c r="G179" s="27">
        <f t="shared" si="30"/>
        <v>686592</v>
      </c>
      <c r="H179" s="27"/>
      <c r="I179" s="27"/>
      <c r="J179" s="27">
        <v>1061.2645161290322</v>
      </c>
      <c r="K179" s="70" t="s">
        <v>224</v>
      </c>
      <c r="L179" s="27">
        <f t="shared" si="29"/>
        <v>1061.2645161290322</v>
      </c>
    </row>
    <row r="180" spans="1:12" s="35" customFormat="1">
      <c r="A180" s="34"/>
      <c r="B180" s="34" t="s">
        <v>206</v>
      </c>
      <c r="C180" s="17"/>
      <c r="D180" s="17"/>
      <c r="E180" s="17">
        <v>11074</v>
      </c>
      <c r="F180" s="17">
        <v>83292</v>
      </c>
      <c r="G180" s="27">
        <f t="shared" si="30"/>
        <v>94366</v>
      </c>
      <c r="H180" s="27"/>
      <c r="I180" s="27"/>
      <c r="J180" s="27">
        <v>17.117069892473118</v>
      </c>
      <c r="K180" s="70">
        <v>128.74435483870968</v>
      </c>
      <c r="L180" s="27">
        <f t="shared" si="29"/>
        <v>145.86142473118281</v>
      </c>
    </row>
    <row r="181" spans="1:12" s="35" customFormat="1">
      <c r="A181" s="34"/>
      <c r="B181" s="34" t="s">
        <v>207</v>
      </c>
      <c r="C181" s="17"/>
      <c r="D181" s="17"/>
      <c r="E181" s="17">
        <v>266885</v>
      </c>
      <c r="F181" s="17">
        <v>0</v>
      </c>
      <c r="G181" s="27">
        <f t="shared" si="30"/>
        <v>266885</v>
      </c>
      <c r="H181" s="27"/>
      <c r="I181" s="27"/>
      <c r="J181" s="27">
        <v>412.52385752688167</v>
      </c>
      <c r="K181" s="70" t="s">
        <v>224</v>
      </c>
      <c r="L181" s="27">
        <f t="shared" si="29"/>
        <v>412.52385752688167</v>
      </c>
    </row>
    <row r="182" spans="1:12" s="35" customFormat="1">
      <c r="A182" s="34"/>
      <c r="B182" s="34" t="s">
        <v>208</v>
      </c>
      <c r="C182" s="17"/>
      <c r="D182" s="17"/>
      <c r="E182" s="17">
        <v>0</v>
      </c>
      <c r="F182" s="17">
        <v>63858</v>
      </c>
      <c r="G182" s="27">
        <f t="shared" si="30"/>
        <v>63858</v>
      </c>
      <c r="H182" s="27"/>
      <c r="I182" s="27"/>
      <c r="J182" s="70" t="s">
        <v>224</v>
      </c>
      <c r="K182" s="70">
        <v>98.705241935483855</v>
      </c>
      <c r="L182" s="27">
        <f t="shared" si="29"/>
        <v>98.705241935483855</v>
      </c>
    </row>
    <row r="183" spans="1:12" s="35" customFormat="1">
      <c r="A183" s="23">
        <v>57</v>
      </c>
      <c r="B183" s="24" t="s">
        <v>90</v>
      </c>
      <c r="C183" s="25">
        <v>644472</v>
      </c>
      <c r="D183" s="25">
        <v>0</v>
      </c>
      <c r="E183" s="25">
        <v>2002671</v>
      </c>
      <c r="F183" s="25">
        <v>1839327</v>
      </c>
      <c r="G183" s="25">
        <f t="shared" si="30"/>
        <v>4486470</v>
      </c>
      <c r="H183" s="26">
        <v>996.15967741935481</v>
      </c>
      <c r="I183" s="26" t="s">
        <v>224</v>
      </c>
      <c r="J183" s="26">
        <v>3095.5264112903224</v>
      </c>
      <c r="K183" s="26">
        <v>2843.045766129032</v>
      </c>
      <c r="L183" s="26">
        <f t="shared" si="29"/>
        <v>6934.7318548387093</v>
      </c>
    </row>
    <row r="184" spans="1:12" s="35" customFormat="1">
      <c r="A184" s="34"/>
      <c r="B184" s="34" t="s">
        <v>161</v>
      </c>
      <c r="C184" s="17">
        <v>644472</v>
      </c>
      <c r="D184" s="17"/>
      <c r="E184" s="17">
        <v>2002671</v>
      </c>
      <c r="F184" s="17">
        <v>1839327</v>
      </c>
      <c r="G184" s="27">
        <f t="shared" si="30"/>
        <v>4486470</v>
      </c>
      <c r="H184" s="27">
        <v>996.15967741935481</v>
      </c>
      <c r="I184" s="27"/>
      <c r="J184" s="27">
        <v>3095.5264112903224</v>
      </c>
      <c r="K184" s="27">
        <v>2843.045766129032</v>
      </c>
      <c r="L184" s="27">
        <f t="shared" si="29"/>
        <v>6934.7318548387093</v>
      </c>
    </row>
    <row r="185" spans="1:12" s="35" customFormat="1">
      <c r="A185" s="23">
        <v>58</v>
      </c>
      <c r="B185" s="24" t="s">
        <v>91</v>
      </c>
      <c r="C185" s="25">
        <v>126046</v>
      </c>
      <c r="D185" s="25">
        <v>0</v>
      </c>
      <c r="E185" s="25">
        <v>1952363</v>
      </c>
      <c r="F185" s="25">
        <v>1029777</v>
      </c>
      <c r="G185" s="25">
        <f t="shared" si="30"/>
        <v>3108186</v>
      </c>
      <c r="H185" s="26">
        <v>194.82916666666665</v>
      </c>
      <c r="I185" s="26" t="s">
        <v>224</v>
      </c>
      <c r="J185" s="26">
        <v>3017.7653897849464</v>
      </c>
      <c r="K185" s="26">
        <v>1591.7252016129032</v>
      </c>
      <c r="L185" s="26">
        <f t="shared" si="29"/>
        <v>4804.3197580645165</v>
      </c>
    </row>
    <row r="186" spans="1:12" s="35" customFormat="1">
      <c r="A186" s="34"/>
      <c r="B186" s="34" t="s">
        <v>209</v>
      </c>
      <c r="C186" s="17"/>
      <c r="D186" s="17"/>
      <c r="E186" s="17">
        <v>350560</v>
      </c>
      <c r="F186" s="17">
        <v>263054</v>
      </c>
      <c r="G186" s="27">
        <f t="shared" si="30"/>
        <v>613614</v>
      </c>
      <c r="H186" s="27"/>
      <c r="I186" s="27"/>
      <c r="J186" s="27">
        <v>541.86021505376345</v>
      </c>
      <c r="K186" s="27">
        <v>406.60228494623652</v>
      </c>
      <c r="L186" s="27">
        <f t="shared" si="29"/>
        <v>948.46249999999998</v>
      </c>
    </row>
    <row r="187" spans="1:12" s="35" customFormat="1">
      <c r="A187" s="34"/>
      <c r="B187" s="34" t="s">
        <v>162</v>
      </c>
      <c r="C187" s="17"/>
      <c r="D187" s="17"/>
      <c r="E187" s="17">
        <v>159508</v>
      </c>
      <c r="F187" s="17">
        <v>136876</v>
      </c>
      <c r="G187" s="27">
        <f t="shared" si="30"/>
        <v>296384</v>
      </c>
      <c r="H187" s="27"/>
      <c r="I187" s="27"/>
      <c r="J187" s="27">
        <v>246.55134408602149</v>
      </c>
      <c r="K187" s="27">
        <v>211.56908602150534</v>
      </c>
      <c r="L187" s="27">
        <f t="shared" si="29"/>
        <v>458.12043010752683</v>
      </c>
    </row>
    <row r="188" spans="1:12" s="35" customFormat="1">
      <c r="A188" s="34"/>
      <c r="B188" s="34" t="s">
        <v>163</v>
      </c>
      <c r="C188" s="17"/>
      <c r="D188" s="17"/>
      <c r="E188" s="17">
        <v>42510</v>
      </c>
      <c r="F188" s="17">
        <v>20797</v>
      </c>
      <c r="G188" s="27">
        <f t="shared" si="30"/>
        <v>63307</v>
      </c>
      <c r="H188" s="27"/>
      <c r="I188" s="27"/>
      <c r="J188" s="27">
        <v>65.707661290322577</v>
      </c>
      <c r="K188" s="27">
        <v>32.145900537634404</v>
      </c>
      <c r="L188" s="27">
        <f t="shared" si="29"/>
        <v>97.85356182795698</v>
      </c>
    </row>
    <row r="189" spans="1:12" s="35" customFormat="1">
      <c r="A189" s="34"/>
      <c r="B189" s="34" t="s">
        <v>210</v>
      </c>
      <c r="C189" s="17"/>
      <c r="D189" s="17"/>
      <c r="E189" s="17">
        <v>348137</v>
      </c>
      <c r="F189" s="17">
        <v>0</v>
      </c>
      <c r="G189" s="27">
        <f t="shared" si="30"/>
        <v>348137</v>
      </c>
      <c r="H189" s="27"/>
      <c r="I189" s="27"/>
      <c r="J189" s="27">
        <v>538.11498655913977</v>
      </c>
      <c r="K189" s="70" t="s">
        <v>224</v>
      </c>
      <c r="L189" s="27">
        <f t="shared" si="29"/>
        <v>538.11498655913977</v>
      </c>
    </row>
    <row r="190" spans="1:12" s="35" customFormat="1">
      <c r="A190" s="34"/>
      <c r="B190" s="34" t="s">
        <v>164</v>
      </c>
      <c r="C190" s="17">
        <v>126046</v>
      </c>
      <c r="D190" s="17"/>
      <c r="E190" s="17">
        <v>88938</v>
      </c>
      <c r="F190" s="17">
        <v>18465</v>
      </c>
      <c r="G190" s="27">
        <f t="shared" si="30"/>
        <v>233449</v>
      </c>
      <c r="H190" s="27">
        <v>194.82916666666665</v>
      </c>
      <c r="I190" s="27"/>
      <c r="J190" s="27">
        <v>137.47137096774193</v>
      </c>
      <c r="K190" s="27">
        <v>28.541330645161288</v>
      </c>
      <c r="L190" s="27">
        <f t="shared" si="29"/>
        <v>360.84186827956984</v>
      </c>
    </row>
    <row r="191" spans="1:12" s="35" customFormat="1">
      <c r="A191" s="34"/>
      <c r="B191" s="34" t="s">
        <v>165</v>
      </c>
      <c r="C191" s="17"/>
      <c r="D191" s="17"/>
      <c r="E191" s="17">
        <v>681432</v>
      </c>
      <c r="F191" s="17">
        <v>569813</v>
      </c>
      <c r="G191" s="27">
        <f t="shared" si="30"/>
        <v>1251245</v>
      </c>
      <c r="H191" s="27"/>
      <c r="I191" s="27"/>
      <c r="J191" s="27">
        <v>1053.2887096774193</v>
      </c>
      <c r="K191" s="27">
        <v>880.75934139784943</v>
      </c>
      <c r="L191" s="27">
        <f t="shared" si="29"/>
        <v>1934.0480510752686</v>
      </c>
    </row>
    <row r="192" spans="1:12" s="35" customFormat="1">
      <c r="A192" s="34"/>
      <c r="B192" s="34" t="s">
        <v>166</v>
      </c>
      <c r="C192" s="17"/>
      <c r="D192" s="17"/>
      <c r="E192" s="17">
        <v>281278</v>
      </c>
      <c r="F192" s="17">
        <v>20772</v>
      </c>
      <c r="G192" s="27">
        <f t="shared" si="30"/>
        <v>302050</v>
      </c>
      <c r="H192" s="27"/>
      <c r="I192" s="27"/>
      <c r="J192" s="27">
        <v>434.77110215053762</v>
      </c>
      <c r="K192" s="27"/>
      <c r="L192" s="27">
        <f t="shared" si="29"/>
        <v>434.77110215053762</v>
      </c>
    </row>
    <row r="193" spans="1:12" s="35" customFormat="1">
      <c r="A193" s="18">
        <v>59</v>
      </c>
      <c r="B193" s="43" t="s">
        <v>92</v>
      </c>
      <c r="C193" s="20">
        <v>7179</v>
      </c>
      <c r="D193" s="20">
        <v>67548</v>
      </c>
      <c r="E193" s="20">
        <v>4006080</v>
      </c>
      <c r="F193" s="20">
        <v>1063495</v>
      </c>
      <c r="G193" s="20">
        <f t="shared" si="30"/>
        <v>5144302</v>
      </c>
      <c r="H193" s="21">
        <v>11.09657258064516</v>
      </c>
      <c r="I193" s="21">
        <v>104.40887096774193</v>
      </c>
      <c r="J193" s="21">
        <v>6192.1935483870966</v>
      </c>
      <c r="K193" s="21">
        <v>1643.843077956989</v>
      </c>
      <c r="L193" s="21">
        <f t="shared" si="29"/>
        <v>7951.5420698924727</v>
      </c>
    </row>
    <row r="194" spans="1:12" s="35" customFormat="1">
      <c r="A194" s="15"/>
      <c r="B194" s="80" t="s">
        <v>204</v>
      </c>
      <c r="C194" s="17">
        <v>7179</v>
      </c>
      <c r="D194" s="17"/>
      <c r="E194" s="17"/>
      <c r="F194" s="17"/>
      <c r="G194" s="17">
        <f t="shared" si="30"/>
        <v>7179</v>
      </c>
      <c r="H194" s="30">
        <v>11.09657258064516</v>
      </c>
      <c r="I194" s="30"/>
      <c r="J194" s="30" t="s">
        <v>224</v>
      </c>
      <c r="K194" s="30" t="s">
        <v>224</v>
      </c>
      <c r="L194" s="30">
        <f t="shared" si="29"/>
        <v>11.09657258064516</v>
      </c>
    </row>
    <row r="195" spans="1:12" s="35" customFormat="1">
      <c r="A195" s="22"/>
      <c r="B195" s="22" t="s">
        <v>167</v>
      </c>
      <c r="C195" s="17"/>
      <c r="D195" s="17"/>
      <c r="E195" s="17">
        <v>741125</v>
      </c>
      <c r="F195" s="17">
        <v>240365</v>
      </c>
      <c r="G195" s="17">
        <f t="shared" si="30"/>
        <v>981490</v>
      </c>
      <c r="H195" s="17"/>
      <c r="I195" s="17"/>
      <c r="J195" s="30">
        <v>1145.5561155913977</v>
      </c>
      <c r="K195" s="30">
        <v>371.5319220430107</v>
      </c>
      <c r="L195" s="30">
        <f t="shared" si="29"/>
        <v>1517.0880376344085</v>
      </c>
    </row>
    <row r="196" spans="1:12" s="35" customFormat="1">
      <c r="A196" s="34"/>
      <c r="B196" s="22" t="s">
        <v>211</v>
      </c>
      <c r="C196" s="17"/>
      <c r="D196" s="17"/>
      <c r="E196" s="17">
        <v>80122</v>
      </c>
      <c r="F196" s="17">
        <v>8508</v>
      </c>
      <c r="G196" s="27">
        <f t="shared" si="30"/>
        <v>88630</v>
      </c>
      <c r="H196" s="27"/>
      <c r="I196" s="27"/>
      <c r="J196" s="30">
        <v>123.84448924731181</v>
      </c>
      <c r="K196" s="30">
        <v>13.150806451612903</v>
      </c>
      <c r="L196" s="30">
        <f t="shared" si="29"/>
        <v>136.99529569892471</v>
      </c>
    </row>
    <row r="197" spans="1:12" s="35" customFormat="1">
      <c r="A197" s="34"/>
      <c r="B197" s="22" t="s">
        <v>212</v>
      </c>
      <c r="C197" s="17"/>
      <c r="D197" s="17"/>
      <c r="E197" s="17"/>
      <c r="F197" s="17">
        <v>21270</v>
      </c>
      <c r="G197" s="27">
        <f t="shared" si="30"/>
        <v>21270</v>
      </c>
      <c r="H197" s="27"/>
      <c r="I197" s="27"/>
      <c r="J197" s="30" t="s">
        <v>224</v>
      </c>
      <c r="K197" s="30">
        <v>32.877016129032256</v>
      </c>
      <c r="L197" s="30">
        <f t="shared" si="29"/>
        <v>32.877016129032256</v>
      </c>
    </row>
    <row r="198" spans="1:12" s="35" customFormat="1">
      <c r="A198" s="34"/>
      <c r="B198" s="22" t="s">
        <v>213</v>
      </c>
      <c r="C198" s="17"/>
      <c r="D198" s="17"/>
      <c r="E198" s="17">
        <v>20030</v>
      </c>
      <c r="F198" s="17">
        <v>118048</v>
      </c>
      <c r="G198" s="27">
        <f t="shared" si="30"/>
        <v>138078</v>
      </c>
      <c r="H198" s="27"/>
      <c r="I198" s="27"/>
      <c r="J198" s="30">
        <v>30.960349462365588</v>
      </c>
      <c r="K198" s="30">
        <v>182.46666666666664</v>
      </c>
      <c r="L198" s="30">
        <f t="shared" si="29"/>
        <v>213.42701612903224</v>
      </c>
    </row>
    <row r="199" spans="1:12" s="35" customFormat="1">
      <c r="A199" s="34"/>
      <c r="B199" s="22" t="s">
        <v>168</v>
      </c>
      <c r="C199" s="17"/>
      <c r="D199" s="17">
        <v>67548</v>
      </c>
      <c r="E199" s="17">
        <v>257591</v>
      </c>
      <c r="F199" s="17">
        <v>161635</v>
      </c>
      <c r="G199" s="27">
        <f t="shared" si="30"/>
        <v>486774</v>
      </c>
      <c r="H199" s="27"/>
      <c r="I199" s="27">
        <v>104.40887096774193</v>
      </c>
      <c r="J199" s="30">
        <v>398.15813172043011</v>
      </c>
      <c r="K199" s="30">
        <v>249.83904569892471</v>
      </c>
      <c r="L199" s="30">
        <f t="shared" si="29"/>
        <v>752.40604838709669</v>
      </c>
    </row>
    <row r="200" spans="1:12" s="35" customFormat="1">
      <c r="A200" s="34"/>
      <c r="B200" s="22" t="s">
        <v>214</v>
      </c>
      <c r="C200" s="17"/>
      <c r="D200" s="17"/>
      <c r="E200" s="17">
        <v>1081642</v>
      </c>
      <c r="F200" s="17">
        <v>196747</v>
      </c>
      <c r="G200" s="27">
        <f t="shared" si="30"/>
        <v>1278389</v>
      </c>
      <c r="H200" s="27"/>
      <c r="I200" s="27"/>
      <c r="J200" s="30">
        <v>1671.8928763440858</v>
      </c>
      <c r="K200" s="30">
        <v>304.11162634408601</v>
      </c>
      <c r="L200" s="30">
        <f t="shared" si="29"/>
        <v>1976.0045026881719</v>
      </c>
    </row>
    <row r="201" spans="1:12" s="35" customFormat="1">
      <c r="A201" s="34"/>
      <c r="B201" s="22" t="s">
        <v>215</v>
      </c>
      <c r="C201" s="17"/>
      <c r="D201" s="17"/>
      <c r="E201" s="17">
        <v>881338</v>
      </c>
      <c r="F201" s="17">
        <v>31905</v>
      </c>
      <c r="G201" s="27">
        <f t="shared" si="30"/>
        <v>913243</v>
      </c>
      <c r="H201" s="27"/>
      <c r="I201" s="27"/>
      <c r="J201" s="30">
        <v>1362.2831989247309</v>
      </c>
      <c r="K201" s="30">
        <v>49.315524193548384</v>
      </c>
      <c r="L201" s="30">
        <f t="shared" si="29"/>
        <v>1411.5987231182792</v>
      </c>
    </row>
    <row r="202" spans="1:12" s="35" customFormat="1">
      <c r="A202" s="34"/>
      <c r="B202" s="22" t="s">
        <v>169</v>
      </c>
      <c r="C202" s="17"/>
      <c r="D202" s="17"/>
      <c r="E202" s="17">
        <v>16024</v>
      </c>
      <c r="F202" s="17">
        <v>0</v>
      </c>
      <c r="G202" s="27">
        <f t="shared" si="30"/>
        <v>16024</v>
      </c>
      <c r="H202" s="27"/>
      <c r="I202" s="27"/>
      <c r="J202" s="30">
        <v>24.768279569892474</v>
      </c>
      <c r="K202" s="30" t="s">
        <v>224</v>
      </c>
      <c r="L202" s="30">
        <f t="shared" si="29"/>
        <v>24.768279569892474</v>
      </c>
    </row>
    <row r="203" spans="1:12" s="35" customFormat="1" ht="15" customHeight="1">
      <c r="A203" s="34"/>
      <c r="B203" s="81" t="s">
        <v>222</v>
      </c>
      <c r="C203" s="17"/>
      <c r="D203" s="17"/>
      <c r="E203" s="17">
        <v>40061</v>
      </c>
      <c r="F203" s="17">
        <v>0</v>
      </c>
      <c r="G203" s="27">
        <f t="shared" si="30"/>
        <v>40061</v>
      </c>
      <c r="H203" s="27"/>
      <c r="I203" s="27"/>
      <c r="J203" s="30">
        <v>61.922244623655907</v>
      </c>
      <c r="K203" s="30" t="s">
        <v>224</v>
      </c>
      <c r="L203" s="30">
        <f t="shared" si="29"/>
        <v>61.922244623655907</v>
      </c>
    </row>
    <row r="204" spans="1:12" s="35" customFormat="1" ht="15" customHeight="1">
      <c r="A204" s="34"/>
      <c r="B204" s="81" t="s">
        <v>223</v>
      </c>
      <c r="C204" s="17"/>
      <c r="D204" s="17"/>
      <c r="E204" s="17">
        <v>100152</v>
      </c>
      <c r="F204" s="17">
        <v>0</v>
      </c>
      <c r="G204" s="27">
        <f t="shared" si="30"/>
        <v>100152</v>
      </c>
      <c r="H204" s="27"/>
      <c r="I204" s="27"/>
      <c r="J204" s="30">
        <v>154.80483870967743</v>
      </c>
      <c r="K204" s="30" t="s">
        <v>224</v>
      </c>
      <c r="L204" s="30">
        <f t="shared" si="29"/>
        <v>154.80483870967743</v>
      </c>
    </row>
    <row r="205" spans="1:12" s="35" customFormat="1" ht="15" customHeight="1">
      <c r="A205" s="34"/>
      <c r="B205" s="22" t="s">
        <v>170</v>
      </c>
      <c r="C205" s="17"/>
      <c r="D205" s="17"/>
      <c r="E205" s="17">
        <v>661003</v>
      </c>
      <c r="F205" s="17">
        <v>255239</v>
      </c>
      <c r="G205" s="27">
        <f t="shared" si="30"/>
        <v>916242</v>
      </c>
      <c r="H205" s="27"/>
      <c r="I205" s="27"/>
      <c r="J205" s="30">
        <v>1021.711626344086</v>
      </c>
      <c r="K205" s="30">
        <v>394.52264784946232</v>
      </c>
      <c r="L205" s="30">
        <f t="shared" si="29"/>
        <v>1416.2342741935483</v>
      </c>
    </row>
    <row r="206" spans="1:12" s="35" customFormat="1">
      <c r="A206" s="34"/>
      <c r="B206" s="22" t="s">
        <v>171</v>
      </c>
      <c r="C206" s="17"/>
      <c r="D206" s="17"/>
      <c r="E206" s="17">
        <v>12018</v>
      </c>
      <c r="F206" s="17">
        <v>0</v>
      </c>
      <c r="G206" s="27">
        <f t="shared" si="30"/>
        <v>12018</v>
      </c>
      <c r="H206" s="27"/>
      <c r="I206" s="27"/>
      <c r="J206" s="30">
        <v>18.576209677419353</v>
      </c>
      <c r="K206" s="30" t="s">
        <v>224</v>
      </c>
      <c r="L206" s="30">
        <f t="shared" si="29"/>
        <v>18.576209677419353</v>
      </c>
    </row>
    <row r="207" spans="1:12" s="35" customFormat="1">
      <c r="A207" s="34"/>
      <c r="B207" s="22" t="s">
        <v>216</v>
      </c>
      <c r="C207" s="17"/>
      <c r="D207" s="17"/>
      <c r="E207" s="17">
        <v>10816</v>
      </c>
      <c r="F207" s="17">
        <v>0</v>
      </c>
      <c r="G207" s="27">
        <f t="shared" si="30"/>
        <v>10816</v>
      </c>
      <c r="H207" s="27"/>
      <c r="I207" s="27"/>
      <c r="J207" s="30">
        <v>16.71827956989247</v>
      </c>
      <c r="K207" s="30" t="s">
        <v>224</v>
      </c>
      <c r="L207" s="30">
        <f t="shared" si="29"/>
        <v>16.71827956989247</v>
      </c>
    </row>
    <row r="208" spans="1:12" s="35" customFormat="1">
      <c r="A208" s="34"/>
      <c r="B208" s="22" t="s">
        <v>217</v>
      </c>
      <c r="C208" s="17"/>
      <c r="D208" s="17"/>
      <c r="E208" s="17">
        <v>32049</v>
      </c>
      <c r="F208" s="17">
        <v>21270</v>
      </c>
      <c r="G208" s="27">
        <f t="shared" si="30"/>
        <v>53319</v>
      </c>
      <c r="H208" s="27"/>
      <c r="I208" s="27"/>
      <c r="J208" s="30">
        <v>49.538104838709678</v>
      </c>
      <c r="K208" s="30">
        <v>32.877016129032256</v>
      </c>
      <c r="L208" s="30">
        <f t="shared" si="29"/>
        <v>82.415120967741927</v>
      </c>
    </row>
    <row r="209" spans="1:13" s="35" customFormat="1">
      <c r="A209" s="34"/>
      <c r="B209" s="22" t="s">
        <v>218</v>
      </c>
      <c r="C209" s="17"/>
      <c r="D209" s="17"/>
      <c r="E209" s="17">
        <v>20030</v>
      </c>
      <c r="F209" s="17">
        <v>8508</v>
      </c>
      <c r="G209" s="27">
        <f t="shared" si="30"/>
        <v>28538</v>
      </c>
      <c r="H209" s="27"/>
      <c r="I209" s="27"/>
      <c r="J209" s="30">
        <v>30.960349462365588</v>
      </c>
      <c r="K209" s="30">
        <v>13.150806451612903</v>
      </c>
      <c r="L209" s="30">
        <f t="shared" si="29"/>
        <v>44.111155913978493</v>
      </c>
    </row>
    <row r="210" spans="1:13" s="35" customFormat="1">
      <c r="A210" s="34"/>
      <c r="B210" s="22" t="s">
        <v>219</v>
      </c>
      <c r="C210" s="17"/>
      <c r="D210" s="17"/>
      <c r="E210" s="17">
        <v>52079</v>
      </c>
      <c r="F210" s="17">
        <v>0</v>
      </c>
      <c r="G210" s="27">
        <f t="shared" si="30"/>
        <v>52079</v>
      </c>
      <c r="H210" s="27"/>
      <c r="I210" s="27"/>
      <c r="J210" s="30">
        <v>80.49845430107527</v>
      </c>
      <c r="K210" s="30" t="s">
        <v>224</v>
      </c>
      <c r="L210" s="30">
        <f t="shared" si="29"/>
        <v>80.49845430107527</v>
      </c>
    </row>
    <row r="211" spans="1:13" s="35" customFormat="1">
      <c r="A211" s="44">
        <v>60</v>
      </c>
      <c r="B211" s="45" t="s">
        <v>93</v>
      </c>
      <c r="C211" s="46">
        <v>102392</v>
      </c>
      <c r="D211" s="46">
        <v>0</v>
      </c>
      <c r="E211" s="46">
        <v>2844589</v>
      </c>
      <c r="F211" s="46">
        <v>2233574</v>
      </c>
      <c r="G211" s="46">
        <f t="shared" si="30"/>
        <v>5180555</v>
      </c>
      <c r="H211" s="47">
        <v>158.26720430107525</v>
      </c>
      <c r="I211" s="47" t="s">
        <v>224</v>
      </c>
      <c r="J211" s="47">
        <v>4396.8781586021496</v>
      </c>
      <c r="K211" s="47">
        <v>3452.4329301075268</v>
      </c>
      <c r="L211" s="47">
        <f t="shared" si="29"/>
        <v>8007.5782930107516</v>
      </c>
    </row>
    <row r="212" spans="1:13" s="35" customFormat="1">
      <c r="A212" s="48"/>
      <c r="B212" s="49" t="s">
        <v>172</v>
      </c>
      <c r="C212" s="50"/>
      <c r="D212" s="50"/>
      <c r="E212" s="50">
        <v>2844589</v>
      </c>
      <c r="F212" s="50">
        <v>2233574</v>
      </c>
      <c r="G212" s="50">
        <f t="shared" si="30"/>
        <v>5078163</v>
      </c>
      <c r="H212" s="51"/>
      <c r="I212" s="51"/>
      <c r="J212" s="51">
        <v>4396.8781586021496</v>
      </c>
      <c r="K212" s="51">
        <v>3452.4329301075268</v>
      </c>
      <c r="L212" s="51">
        <f t="shared" si="29"/>
        <v>7849.3110887096764</v>
      </c>
    </row>
    <row r="213" spans="1:13" s="35" customFormat="1">
      <c r="A213" s="52">
        <v>61</v>
      </c>
      <c r="B213" s="53" t="s">
        <v>95</v>
      </c>
      <c r="C213" s="54">
        <v>464890</v>
      </c>
      <c r="D213" s="54">
        <v>0</v>
      </c>
      <c r="E213" s="54">
        <v>878713</v>
      </c>
      <c r="F213" s="54">
        <v>916488</v>
      </c>
      <c r="G213" s="54">
        <f t="shared" si="30"/>
        <v>2260091</v>
      </c>
      <c r="H213" s="55">
        <v>718.57997311827955</v>
      </c>
      <c r="I213" s="55" t="s">
        <v>224</v>
      </c>
      <c r="J213" s="55">
        <v>1358.2257392473118</v>
      </c>
      <c r="K213" s="55">
        <v>1416.6145161290322</v>
      </c>
      <c r="L213" s="55">
        <f t="shared" si="29"/>
        <v>3493.4202284946232</v>
      </c>
    </row>
    <row r="214" spans="1:13" s="35" customFormat="1">
      <c r="A214" s="56"/>
      <c r="B214" s="57" t="s">
        <v>173</v>
      </c>
      <c r="C214" s="58">
        <v>464890</v>
      </c>
      <c r="D214" s="58"/>
      <c r="E214" s="58">
        <v>834777</v>
      </c>
      <c r="F214" s="58">
        <v>852334</v>
      </c>
      <c r="G214" s="58">
        <f>SUM(C214:F214)</f>
        <v>2152001</v>
      </c>
      <c r="H214" s="9">
        <v>718.57997311827955</v>
      </c>
      <c r="I214" s="9"/>
      <c r="J214" s="9">
        <v>1290.3139112903225</v>
      </c>
      <c r="K214" s="9">
        <v>1317.4517473118278</v>
      </c>
      <c r="L214" s="9">
        <f t="shared" si="29"/>
        <v>3326.34563172043</v>
      </c>
    </row>
    <row r="215" spans="1:13" s="35" customFormat="1">
      <c r="A215" s="59"/>
      <c r="B215" s="57" t="s">
        <v>220</v>
      </c>
      <c r="C215" s="60"/>
      <c r="D215" s="60"/>
      <c r="E215" s="58">
        <v>12302</v>
      </c>
      <c r="F215" s="58">
        <v>31161</v>
      </c>
      <c r="G215" s="58">
        <f t="shared" ref="G215:G216" si="31">SUM(C215:F215)</f>
        <v>43463</v>
      </c>
      <c r="H215" s="61"/>
      <c r="I215" s="61"/>
      <c r="J215" s="9">
        <v>19.015188172043011</v>
      </c>
      <c r="K215" s="9">
        <v>48.165524193548386</v>
      </c>
      <c r="L215" s="9">
        <f t="shared" si="29"/>
        <v>67.180712365591404</v>
      </c>
    </row>
    <row r="216" spans="1:13" s="35" customFormat="1">
      <c r="A216" s="59"/>
      <c r="B216" s="57" t="s">
        <v>221</v>
      </c>
      <c r="C216" s="60"/>
      <c r="D216" s="60"/>
      <c r="E216" s="60">
        <v>31634</v>
      </c>
      <c r="F216" s="60">
        <v>32993</v>
      </c>
      <c r="G216" s="58">
        <f t="shared" si="31"/>
        <v>64627</v>
      </c>
      <c r="H216" s="61"/>
      <c r="I216" s="61"/>
      <c r="J216" s="9">
        <v>48.896639784946231</v>
      </c>
      <c r="K216" s="9">
        <v>50.997244623655909</v>
      </c>
      <c r="L216" s="9">
        <f t="shared" si="29"/>
        <v>99.893884408602133</v>
      </c>
    </row>
    <row r="217" spans="1:13" s="35" customFormat="1">
      <c r="A217" s="62">
        <v>62</v>
      </c>
      <c r="B217" s="63" t="s">
        <v>96</v>
      </c>
      <c r="C217" s="64">
        <v>869296</v>
      </c>
      <c r="D217" s="64">
        <v>0</v>
      </c>
      <c r="E217" s="64">
        <v>3282206</v>
      </c>
      <c r="F217" s="64">
        <v>2616186</v>
      </c>
      <c r="G217" s="64">
        <f>SUM(C217:F217)</f>
        <v>6767688</v>
      </c>
      <c r="H217" s="13">
        <v>1343.6698924731184</v>
      </c>
      <c r="I217" s="13" t="s">
        <v>224</v>
      </c>
      <c r="J217" s="13">
        <v>5073.3022849462368</v>
      </c>
      <c r="K217" s="13">
        <v>4043.8358870967736</v>
      </c>
      <c r="L217" s="13">
        <f t="shared" si="29"/>
        <v>10460.808064516128</v>
      </c>
      <c r="M217" s="1"/>
    </row>
    <row r="218" spans="1:13">
      <c r="A218" s="65"/>
      <c r="B218" s="66" t="s">
        <v>174</v>
      </c>
      <c r="C218" s="67">
        <v>869296</v>
      </c>
      <c r="D218" s="67">
        <v>0</v>
      </c>
      <c r="E218" s="67">
        <v>3282206</v>
      </c>
      <c r="F218" s="67">
        <v>2616186</v>
      </c>
      <c r="G218" s="67">
        <f>SUM(C218:F218)</f>
        <v>6767688</v>
      </c>
      <c r="H218" s="30">
        <v>1343.6698924731184</v>
      </c>
      <c r="I218" s="30" t="s">
        <v>224</v>
      </c>
      <c r="J218" s="30">
        <v>5073.3022849462368</v>
      </c>
      <c r="K218" s="30">
        <v>4043.8358870967736</v>
      </c>
      <c r="L218" s="30">
        <f t="shared" si="29"/>
        <v>10460.808064516128</v>
      </c>
    </row>
    <row r="219" spans="1:13">
      <c r="B219" s="68" t="s">
        <v>98</v>
      </c>
      <c r="C219" s="69">
        <f t="shared" ref="C219:L219" si="32">C7+C9+C11+C16+C18+C21+C26+C32+C34+C36+C38+C40+C42+C48+C50+C58+C60+C62+C64+C67+C69+C72+C75+C77+C80+C82+C89+C95+C97+C99+C101+C103+C105+C111+C113+C115+C118+C120+C122+C130+C132+C134+C136+C139+C141+C151+C155+C157+C159+C168+C170+C172+C174+C176+C183+C185+C193+C211+C213+C217+C109+C107</f>
        <v>22363952</v>
      </c>
      <c r="D219" s="69">
        <f t="shared" si="32"/>
        <v>2902987</v>
      </c>
      <c r="E219" s="69">
        <f t="shared" si="32"/>
        <v>152461296.81707668</v>
      </c>
      <c r="F219" s="69">
        <f t="shared" si="32"/>
        <v>87568489.005850703</v>
      </c>
      <c r="G219" s="69">
        <f t="shared" si="32"/>
        <v>265296724.82292739</v>
      </c>
      <c r="H219" s="69">
        <f t="shared" si="32"/>
        <v>61404.542137096774</v>
      </c>
      <c r="I219" s="69">
        <f t="shared" si="32"/>
        <v>4487.1438844086024</v>
      </c>
      <c r="J219" s="69">
        <f t="shared" si="32"/>
        <v>235659.26255327702</v>
      </c>
      <c r="K219" s="69">
        <f t="shared" si="32"/>
        <v>135354.51929667778</v>
      </c>
      <c r="L219" s="69">
        <f t="shared" si="32"/>
        <v>436905.46787146037</v>
      </c>
    </row>
    <row r="220" spans="1:13">
      <c r="C220" s="1"/>
      <c r="D220" s="1"/>
      <c r="E220" s="1"/>
      <c r="F220" s="1"/>
    </row>
    <row r="221" spans="1:13">
      <c r="C221" s="2" t="s">
        <v>175</v>
      </c>
    </row>
    <row r="222" spans="1:13">
      <c r="M222" s="73"/>
    </row>
    <row r="223" spans="1:13">
      <c r="C223" s="1"/>
      <c r="D223" s="1"/>
      <c r="E223" s="1"/>
      <c r="F223" s="1"/>
    </row>
    <row r="224" spans="1:13">
      <c r="C224" s="1"/>
      <c r="D224" s="1"/>
      <c r="E224" s="1"/>
      <c r="F224" s="1"/>
    </row>
    <row r="225" spans="3:6">
      <c r="C225" s="1"/>
      <c r="D225" s="1"/>
      <c r="E225" s="1"/>
      <c r="F225" s="1"/>
    </row>
    <row r="226" spans="3:6">
      <c r="C226" s="1"/>
      <c r="D226" s="1"/>
      <c r="E226" s="1"/>
      <c r="F226" s="1"/>
    </row>
    <row r="227" spans="3:6">
      <c r="C227" s="1"/>
      <c r="D227" s="1"/>
      <c r="E227" s="1"/>
      <c r="F227" s="1"/>
    </row>
    <row r="230" spans="3:6">
      <c r="C230" s="1"/>
      <c r="D230" s="1"/>
      <c r="E230" s="1"/>
      <c r="F230" s="1"/>
    </row>
    <row r="231" spans="3:6">
      <c r="C231" s="1"/>
      <c r="D231" s="1"/>
      <c r="E231" s="1"/>
      <c r="F231" s="1"/>
    </row>
    <row r="232" spans="3:6">
      <c r="C232" s="1"/>
      <c r="D232" s="1"/>
      <c r="E232" s="1"/>
      <c r="F232" s="1"/>
    </row>
    <row r="233" spans="3:6">
      <c r="C233" s="1"/>
      <c r="D233" s="1"/>
      <c r="E233" s="1"/>
      <c r="F233" s="1"/>
    </row>
    <row r="234" spans="3:6">
      <c r="C234" s="1"/>
      <c r="D234" s="1"/>
      <c r="E234" s="1"/>
      <c r="F234" s="1"/>
    </row>
  </sheetData>
  <sheetProtection selectLockedCells="1" selectUnlockedCells="1"/>
  <mergeCells count="6">
    <mergeCell ref="B1:L1"/>
    <mergeCell ref="B2:L2"/>
    <mergeCell ref="A4:A6"/>
    <mergeCell ref="B4:B6"/>
    <mergeCell ref="C4:G5"/>
    <mergeCell ref="H4:L5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4"/>
  <sheetViews>
    <sheetView zoomScale="90" zoomScaleNormal="90" workbookViewId="0">
      <pane xSplit="1" ySplit="6" topLeftCell="B7" activePane="bottomRight" state="frozen"/>
      <selection pane="topRight" activeCell="I1" sqref="I1"/>
      <selection pane="bottomLeft" activeCell="A29" sqref="A29"/>
      <selection pane="bottomRight" activeCell="R22" sqref="R22"/>
    </sheetView>
  </sheetViews>
  <sheetFormatPr defaultColWidth="9" defaultRowHeight="15"/>
  <cols>
    <col min="1" max="1" width="4.5703125" style="1" customWidth="1"/>
    <col min="2" max="2" width="58.140625" style="1" customWidth="1"/>
    <col min="3" max="6" width="12.28515625" style="2" customWidth="1"/>
    <col min="7" max="7" width="12.28515625" style="1" customWidth="1"/>
    <col min="8" max="12" width="10.28515625" style="1" customWidth="1"/>
    <col min="13" max="16384" width="9" style="1"/>
  </cols>
  <sheetData>
    <row r="1" spans="1:13" ht="15.75">
      <c r="B1" s="85" t="s">
        <v>0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3"/>
    </row>
    <row r="2" spans="1:13" ht="15.75">
      <c r="B2" s="85" t="s">
        <v>225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3"/>
    </row>
    <row r="3" spans="1:13">
      <c r="C3" s="4" t="s">
        <v>1</v>
      </c>
      <c r="D3" s="5"/>
      <c r="E3" s="5"/>
      <c r="F3" s="5"/>
      <c r="G3" s="5"/>
      <c r="H3" s="6"/>
      <c r="M3" s="7"/>
    </row>
    <row r="4" spans="1:13" ht="15" customHeight="1">
      <c r="A4" s="86" t="s">
        <v>2</v>
      </c>
      <c r="B4" s="87" t="s">
        <v>3</v>
      </c>
      <c r="C4" s="88" t="s">
        <v>4</v>
      </c>
      <c r="D4" s="88"/>
      <c r="E4" s="88"/>
      <c r="F4" s="88"/>
      <c r="G4" s="88"/>
      <c r="H4" s="88" t="s">
        <v>5</v>
      </c>
      <c r="I4" s="88"/>
      <c r="J4" s="88"/>
      <c r="K4" s="88"/>
      <c r="L4" s="88"/>
    </row>
    <row r="5" spans="1:13">
      <c r="A5" s="86"/>
      <c r="B5" s="87"/>
      <c r="C5" s="88"/>
      <c r="D5" s="88"/>
      <c r="E5" s="88"/>
      <c r="F5" s="88"/>
      <c r="G5" s="88"/>
      <c r="H5" s="88"/>
      <c r="I5" s="88"/>
      <c r="J5" s="88"/>
      <c r="K5" s="88"/>
      <c r="L5" s="88"/>
    </row>
    <row r="6" spans="1:13">
      <c r="A6" s="86"/>
      <c r="B6" s="87"/>
      <c r="C6" s="8" t="s">
        <v>6</v>
      </c>
      <c r="D6" s="8" t="s">
        <v>7</v>
      </c>
      <c r="E6" s="8" t="s">
        <v>8</v>
      </c>
      <c r="F6" s="8" t="s">
        <v>9</v>
      </c>
      <c r="G6" s="84" t="s">
        <v>10</v>
      </c>
      <c r="H6" s="84" t="s">
        <v>6</v>
      </c>
      <c r="I6" s="84" t="s">
        <v>7</v>
      </c>
      <c r="J6" s="84" t="s">
        <v>8</v>
      </c>
      <c r="K6" s="84" t="s">
        <v>9</v>
      </c>
      <c r="L6" s="84" t="s">
        <v>10</v>
      </c>
    </row>
    <row r="7" spans="1:13" s="14" customFormat="1">
      <c r="A7" s="10">
        <v>1</v>
      </c>
      <c r="B7" s="11" t="s">
        <v>176</v>
      </c>
      <c r="C7" s="12">
        <v>92592</v>
      </c>
      <c r="D7" s="12">
        <v>0</v>
      </c>
      <c r="E7" s="12">
        <v>140685</v>
      </c>
      <c r="F7" s="12">
        <v>0</v>
      </c>
      <c r="G7" s="12">
        <f>SUM(C7:F7)</f>
        <v>233277</v>
      </c>
      <c r="H7" s="13">
        <v>143.11935483870965</v>
      </c>
      <c r="I7" s="13" t="s">
        <v>224</v>
      </c>
      <c r="J7" s="13">
        <v>217.45665322580643</v>
      </c>
      <c r="K7" s="13" t="s">
        <v>224</v>
      </c>
      <c r="L7" s="13">
        <f>H7+I7+J7+K7</f>
        <v>360.57600806451609</v>
      </c>
    </row>
    <row r="8" spans="1:13" s="14" customFormat="1">
      <c r="A8" s="15"/>
      <c r="B8" s="16" t="s">
        <v>177</v>
      </c>
      <c r="C8" s="17"/>
      <c r="D8" s="17"/>
      <c r="E8" s="17">
        <v>140685</v>
      </c>
      <c r="F8" s="17"/>
      <c r="G8" s="17">
        <f t="shared" ref="G8:L10" si="0">G7</f>
        <v>233277</v>
      </c>
      <c r="H8" s="17"/>
      <c r="I8" s="17"/>
      <c r="J8" s="17">
        <v>217.45665322580643</v>
      </c>
      <c r="K8" s="17"/>
      <c r="L8" s="17">
        <f t="shared" si="0"/>
        <v>360.57600806451609</v>
      </c>
    </row>
    <row r="9" spans="1:13" s="14" customFormat="1">
      <c r="A9" s="10">
        <v>2</v>
      </c>
      <c r="B9" s="11" t="s">
        <v>11</v>
      </c>
      <c r="C9" s="12">
        <v>489602</v>
      </c>
      <c r="D9" s="12">
        <v>156093</v>
      </c>
      <c r="E9" s="12">
        <v>1893700</v>
      </c>
      <c r="F9" s="12">
        <v>584331</v>
      </c>
      <c r="G9" s="12">
        <f>SUM(C9:F9)</f>
        <v>3123726</v>
      </c>
      <c r="H9" s="13">
        <v>756.77728494623659</v>
      </c>
      <c r="I9" s="13">
        <v>241.2727822580645</v>
      </c>
      <c r="J9" s="13">
        <v>2927.0900537634407</v>
      </c>
      <c r="K9" s="13">
        <v>903.19979838709673</v>
      </c>
      <c r="L9" s="13">
        <f>H9+I9+J9+K9</f>
        <v>4828.3399193548385</v>
      </c>
    </row>
    <row r="10" spans="1:13" s="14" customFormat="1">
      <c r="A10" s="15"/>
      <c r="B10" s="16" t="s">
        <v>13</v>
      </c>
      <c r="C10" s="17">
        <v>489602</v>
      </c>
      <c r="D10" s="17">
        <v>156093</v>
      </c>
      <c r="E10" s="17">
        <v>1893700</v>
      </c>
      <c r="F10" s="17">
        <v>584331</v>
      </c>
      <c r="G10" s="17">
        <f t="shared" si="0"/>
        <v>3123726</v>
      </c>
      <c r="H10" s="17">
        <v>756.77728494623659</v>
      </c>
      <c r="I10" s="17"/>
      <c r="J10" s="17">
        <v>2927.0900537634407</v>
      </c>
      <c r="K10" s="17">
        <v>903.19979838709673</v>
      </c>
      <c r="L10" s="17">
        <f t="shared" si="0"/>
        <v>4828.3399193548385</v>
      </c>
    </row>
    <row r="11" spans="1:13" s="14" customFormat="1">
      <c r="A11" s="18">
        <v>3</v>
      </c>
      <c r="B11" s="19" t="s">
        <v>12</v>
      </c>
      <c r="C11" s="20">
        <v>0</v>
      </c>
      <c r="D11" s="20">
        <v>0</v>
      </c>
      <c r="E11" s="20">
        <v>536321</v>
      </c>
      <c r="F11" s="20">
        <v>970351</v>
      </c>
      <c r="G11" s="20">
        <f>SUM(C11:F11)</f>
        <v>1506672</v>
      </c>
      <c r="H11" s="21" t="s">
        <v>224</v>
      </c>
      <c r="I11" s="21" t="s">
        <v>224</v>
      </c>
      <c r="J11" s="21">
        <v>828.99079301075267</v>
      </c>
      <c r="K11" s="21">
        <v>1499.8704973118276</v>
      </c>
      <c r="L11" s="21">
        <f t="shared" ref="L11:L32" si="1">H11+I11+J11+K11</f>
        <v>2328.8612903225803</v>
      </c>
    </row>
    <row r="12" spans="1:13" s="14" customFormat="1">
      <c r="A12" s="16"/>
      <c r="B12" s="16" t="s">
        <v>16</v>
      </c>
      <c r="C12" s="17"/>
      <c r="D12" s="17"/>
      <c r="E12" s="17">
        <v>29497.654999999999</v>
      </c>
      <c r="F12" s="17">
        <v>485175.5</v>
      </c>
      <c r="G12" s="17">
        <f>E12+F12</f>
        <v>514673.15500000003</v>
      </c>
      <c r="H12" s="17"/>
      <c r="I12" s="17"/>
      <c r="J12" s="17">
        <v>45.594493615591396</v>
      </c>
      <c r="K12" s="17">
        <v>749.93524865591382</v>
      </c>
      <c r="L12" s="17">
        <f t="shared" si="1"/>
        <v>795.52974227150526</v>
      </c>
    </row>
    <row r="13" spans="1:13" s="14" customFormat="1">
      <c r="A13" s="16"/>
      <c r="B13" s="16" t="s">
        <v>18</v>
      </c>
      <c r="C13" s="17"/>
      <c r="D13" s="17"/>
      <c r="E13" s="17">
        <v>311066.18</v>
      </c>
      <c r="F13" s="17">
        <v>475471.99</v>
      </c>
      <c r="G13" s="17">
        <f>E13+F13</f>
        <v>786538.16999999993</v>
      </c>
      <c r="H13" s="17"/>
      <c r="I13" s="17"/>
      <c r="J13" s="17">
        <v>480.81465994623647</v>
      </c>
      <c r="K13" s="17">
        <v>734.93654368279567</v>
      </c>
      <c r="L13" s="17">
        <f t="shared" si="1"/>
        <v>1215.7512036290323</v>
      </c>
    </row>
    <row r="14" spans="1:13" s="14" customFormat="1">
      <c r="A14" s="16"/>
      <c r="B14" s="16" t="s">
        <v>20</v>
      </c>
      <c r="C14" s="17"/>
      <c r="D14" s="17"/>
      <c r="E14" s="17">
        <v>58995.31</v>
      </c>
      <c r="F14" s="17">
        <v>9703.51</v>
      </c>
      <c r="G14" s="17">
        <f>E14+F14</f>
        <v>68698.819999999992</v>
      </c>
      <c r="H14" s="17"/>
      <c r="I14" s="17"/>
      <c r="J14" s="17">
        <v>91.188987231182793</v>
      </c>
      <c r="K14" s="17">
        <v>14.998704973118279</v>
      </c>
      <c r="L14" s="17">
        <f t="shared" si="1"/>
        <v>106.18769220430107</v>
      </c>
    </row>
    <row r="15" spans="1:13" s="14" customFormat="1">
      <c r="A15" s="22"/>
      <c r="B15" s="22" t="s">
        <v>22</v>
      </c>
      <c r="C15" s="17"/>
      <c r="D15" s="17"/>
      <c r="E15" s="17">
        <v>136761.85500000001</v>
      </c>
      <c r="F15" s="17"/>
      <c r="G15" s="17">
        <f>E15+F15</f>
        <v>136761.85500000001</v>
      </c>
      <c r="H15" s="17"/>
      <c r="I15" s="17"/>
      <c r="J15" s="17">
        <v>211.39265221774193</v>
      </c>
      <c r="K15" s="17"/>
      <c r="L15" s="17">
        <f t="shared" si="1"/>
        <v>211.39265221774193</v>
      </c>
    </row>
    <row r="16" spans="1:13" s="14" customFormat="1">
      <c r="A16" s="23">
        <v>4</v>
      </c>
      <c r="B16" s="24" t="s">
        <v>14</v>
      </c>
      <c r="C16" s="25">
        <v>18034</v>
      </c>
      <c r="D16" s="25">
        <v>0</v>
      </c>
      <c r="E16" s="25">
        <v>1307524</v>
      </c>
      <c r="F16" s="25">
        <v>1408440</v>
      </c>
      <c r="G16" s="25">
        <f>SUM(C16:F16)</f>
        <v>2733998</v>
      </c>
      <c r="H16" s="26">
        <v>27.875134408602147</v>
      </c>
      <c r="I16" s="26" t="s">
        <v>224</v>
      </c>
      <c r="J16" s="26">
        <v>2021.0384408602149</v>
      </c>
      <c r="K16" s="26">
        <v>2177.0241935483868</v>
      </c>
      <c r="L16" s="26">
        <f t="shared" si="1"/>
        <v>4225.9377688172044</v>
      </c>
    </row>
    <row r="17" spans="1:12" s="14" customFormat="1">
      <c r="A17" s="16"/>
      <c r="B17" s="16" t="s">
        <v>25</v>
      </c>
      <c r="C17" s="17"/>
      <c r="D17" s="17"/>
      <c r="E17" s="17">
        <v>1307524</v>
      </c>
      <c r="F17" s="17">
        <v>1408440</v>
      </c>
      <c r="G17" s="17">
        <f>F17+E17</f>
        <v>2715964</v>
      </c>
      <c r="H17" s="17"/>
      <c r="I17" s="17"/>
      <c r="J17" s="17">
        <v>2021.0384408602149</v>
      </c>
      <c r="K17" s="17">
        <v>2177.0241935483868</v>
      </c>
      <c r="L17" s="17">
        <f t="shared" si="1"/>
        <v>4198.0626344086013</v>
      </c>
    </row>
    <row r="18" spans="1:12" s="14" customFormat="1" ht="15" customHeight="1">
      <c r="A18" s="23">
        <v>5</v>
      </c>
      <c r="B18" s="24" t="s">
        <v>15</v>
      </c>
      <c r="C18" s="25">
        <v>17392.580000000002</v>
      </c>
      <c r="D18" s="25">
        <v>23226.5</v>
      </c>
      <c r="E18" s="25">
        <v>2031560.6700000002</v>
      </c>
      <c r="F18" s="25">
        <v>684764.6</v>
      </c>
      <c r="G18" s="25">
        <f>SUM(C18:F18)</f>
        <v>2756944.35</v>
      </c>
      <c r="H18" s="26">
        <v>26.883692204301074</v>
      </c>
      <c r="I18" s="26">
        <v>35.901176075268815</v>
      </c>
      <c r="J18" s="26">
        <v>3140.1811431451611</v>
      </c>
      <c r="K18" s="26">
        <v>1058.4399059139785</v>
      </c>
      <c r="L18" s="26">
        <f t="shared" si="1"/>
        <v>4261.4059173387095</v>
      </c>
    </row>
    <row r="19" spans="1:12" s="14" customFormat="1">
      <c r="A19" s="16"/>
      <c r="B19" s="16" t="s">
        <v>28</v>
      </c>
      <c r="C19" s="17">
        <v>17392.580000000002</v>
      </c>
      <c r="D19" s="17">
        <v>23226.5</v>
      </c>
      <c r="E19" s="17"/>
      <c r="F19" s="17"/>
      <c r="G19" s="17">
        <f>SUM(C19:F19)</f>
        <v>40619.08</v>
      </c>
      <c r="H19" s="17">
        <v>26.883692204301074</v>
      </c>
      <c r="I19" s="17"/>
      <c r="J19" s="17" t="s">
        <v>224</v>
      </c>
      <c r="K19" s="17" t="s">
        <v>224</v>
      </c>
      <c r="L19" s="17">
        <f t="shared" si="1"/>
        <v>26.883692204301074</v>
      </c>
    </row>
    <row r="20" spans="1:12" s="14" customFormat="1">
      <c r="A20" s="16"/>
      <c r="B20" s="16" t="s">
        <v>30</v>
      </c>
      <c r="C20" s="17"/>
      <c r="D20" s="17"/>
      <c r="E20" s="17">
        <v>2031560.6700000002</v>
      </c>
      <c r="F20" s="17">
        <v>684764.6</v>
      </c>
      <c r="G20" s="17">
        <f t="shared" ref="G20:G32" si="2">SUM(C20:F20)</f>
        <v>2716325.27</v>
      </c>
      <c r="H20" s="17"/>
      <c r="I20" s="17"/>
      <c r="J20" s="17">
        <v>3140.1811431451611</v>
      </c>
      <c r="K20" s="17">
        <v>1058.4399059139785</v>
      </c>
      <c r="L20" s="17">
        <f t="shared" si="1"/>
        <v>4198.6210490591393</v>
      </c>
    </row>
    <row r="21" spans="1:12" s="14" customFormat="1">
      <c r="A21" s="23">
        <v>6</v>
      </c>
      <c r="B21" s="24" t="s">
        <v>17</v>
      </c>
      <c r="C21" s="25">
        <v>311296</v>
      </c>
      <c r="D21" s="25">
        <v>116241</v>
      </c>
      <c r="E21" s="25">
        <v>5014203</v>
      </c>
      <c r="F21" s="25">
        <v>2258341</v>
      </c>
      <c r="G21" s="25">
        <f t="shared" si="2"/>
        <v>7700081</v>
      </c>
      <c r="H21" s="26">
        <v>481.1698924731183</v>
      </c>
      <c r="I21" s="26">
        <v>179.67358870967743</v>
      </c>
      <c r="J21" s="26">
        <v>7750.4481854838705</v>
      </c>
      <c r="K21" s="26">
        <v>3490.715255376344</v>
      </c>
      <c r="L21" s="26">
        <f t="shared" si="1"/>
        <v>11902.00692204301</v>
      </c>
    </row>
    <row r="22" spans="1:12" s="14" customFormat="1">
      <c r="A22" s="16"/>
      <c r="B22" s="16" t="s">
        <v>33</v>
      </c>
      <c r="C22" s="17">
        <v>311296</v>
      </c>
      <c r="D22" s="17">
        <v>116241</v>
      </c>
      <c r="E22" s="17">
        <v>1604545</v>
      </c>
      <c r="F22" s="17">
        <v>135501</v>
      </c>
      <c r="G22" s="17">
        <f t="shared" si="2"/>
        <v>2167583</v>
      </c>
      <c r="H22" s="17">
        <v>481.1698924731183</v>
      </c>
      <c r="I22" s="17">
        <v>179.67358870967743</v>
      </c>
      <c r="J22" s="17">
        <v>2480.1434811827953</v>
      </c>
      <c r="K22" s="17">
        <v>209.44374999999999</v>
      </c>
      <c r="L22" s="17">
        <f t="shared" si="1"/>
        <v>3350.4307123655908</v>
      </c>
    </row>
    <row r="23" spans="1:12" s="14" customFormat="1">
      <c r="A23" s="16"/>
      <c r="B23" s="16" t="s">
        <v>35</v>
      </c>
      <c r="C23" s="17"/>
      <c r="D23" s="17"/>
      <c r="E23" s="17">
        <v>1454119</v>
      </c>
      <c r="F23" s="17">
        <v>1174337</v>
      </c>
      <c r="G23" s="17">
        <f t="shared" si="2"/>
        <v>2628456</v>
      </c>
      <c r="H23" s="17"/>
      <c r="I23" s="17"/>
      <c r="J23" s="17">
        <v>2247.6301747311827</v>
      </c>
      <c r="K23" s="17">
        <v>1815.1714381720428</v>
      </c>
      <c r="L23" s="17">
        <f t="shared" si="1"/>
        <v>4062.8016129032258</v>
      </c>
    </row>
    <row r="24" spans="1:12" s="14" customFormat="1">
      <c r="A24" s="16"/>
      <c r="B24" s="16" t="s">
        <v>37</v>
      </c>
      <c r="C24" s="17"/>
      <c r="D24" s="17"/>
      <c r="E24" s="17">
        <v>1654687</v>
      </c>
      <c r="F24" s="17">
        <v>609752</v>
      </c>
      <c r="G24" s="17">
        <f t="shared" si="2"/>
        <v>2264439</v>
      </c>
      <c r="H24" s="17"/>
      <c r="I24" s="17"/>
      <c r="J24" s="17">
        <v>2557.6479166666663</v>
      </c>
      <c r="K24" s="17">
        <v>942.49301075268806</v>
      </c>
      <c r="L24" s="17">
        <f t="shared" si="1"/>
        <v>3500.1409274193543</v>
      </c>
    </row>
    <row r="25" spans="1:12" s="14" customFormat="1">
      <c r="A25" s="16"/>
      <c r="B25" s="16" t="s">
        <v>39</v>
      </c>
      <c r="C25" s="17"/>
      <c r="D25" s="17"/>
      <c r="E25" s="17">
        <v>300852</v>
      </c>
      <c r="F25" s="17">
        <v>338751</v>
      </c>
      <c r="G25" s="17">
        <f t="shared" si="2"/>
        <v>639603</v>
      </c>
      <c r="H25" s="17"/>
      <c r="I25" s="17"/>
      <c r="J25" s="17">
        <v>465.02661290322578</v>
      </c>
      <c r="K25" s="17">
        <v>523.60705645161283</v>
      </c>
      <c r="L25" s="17">
        <f t="shared" si="1"/>
        <v>988.63366935483862</v>
      </c>
    </row>
    <row r="26" spans="1:12" s="14" customFormat="1" ht="15.75" customHeight="1">
      <c r="A26" s="23">
        <v>7</v>
      </c>
      <c r="B26" s="24" t="s">
        <v>19</v>
      </c>
      <c r="C26" s="25">
        <v>0</v>
      </c>
      <c r="D26" s="25">
        <v>0</v>
      </c>
      <c r="E26" s="25">
        <v>1241864</v>
      </c>
      <c r="F26" s="25">
        <v>1348662</v>
      </c>
      <c r="G26" s="25">
        <f t="shared" si="2"/>
        <v>2590526</v>
      </c>
      <c r="H26" s="26" t="s">
        <v>224</v>
      </c>
      <c r="I26" s="26" t="s">
        <v>224</v>
      </c>
      <c r="J26" s="26">
        <v>1919.5478494623655</v>
      </c>
      <c r="K26" s="26">
        <v>2084.6254032258062</v>
      </c>
      <c r="L26" s="26">
        <f t="shared" si="1"/>
        <v>4004.1732526881715</v>
      </c>
    </row>
    <row r="27" spans="1:12" s="14" customFormat="1">
      <c r="A27" s="16"/>
      <c r="B27" s="16" t="s">
        <v>42</v>
      </c>
      <c r="C27" s="17">
        <v>0</v>
      </c>
      <c r="D27" s="17"/>
      <c r="E27" s="17">
        <v>58367.608</v>
      </c>
      <c r="F27" s="17">
        <v>94406.340000000011</v>
      </c>
      <c r="G27" s="17">
        <f t="shared" si="2"/>
        <v>152773.948</v>
      </c>
      <c r="H27" s="17" t="s">
        <v>224</v>
      </c>
      <c r="I27" s="17"/>
      <c r="J27" s="17">
        <v>90.218748924731173</v>
      </c>
      <c r="K27" s="17">
        <v>145.92377822580644</v>
      </c>
      <c r="L27" s="17">
        <f t="shared" si="1"/>
        <v>236.1425271505376</v>
      </c>
    </row>
    <row r="28" spans="1:12" s="14" customFormat="1">
      <c r="A28" s="16"/>
      <c r="B28" s="16" t="s">
        <v>184</v>
      </c>
      <c r="C28" s="17"/>
      <c r="D28" s="17"/>
      <c r="E28" s="17">
        <v>418508.16800000001</v>
      </c>
      <c r="F28" s="17">
        <v>361441.41600000003</v>
      </c>
      <c r="G28" s="17">
        <f t="shared" si="2"/>
        <v>779949.58400000003</v>
      </c>
      <c r="H28" s="17"/>
      <c r="I28" s="17"/>
      <c r="J28" s="17">
        <v>646.88762526881726</v>
      </c>
      <c r="K28" s="17">
        <v>558.67960806451606</v>
      </c>
      <c r="L28" s="17">
        <f t="shared" si="1"/>
        <v>1205.5672333333332</v>
      </c>
    </row>
    <row r="29" spans="1:12" s="14" customFormat="1">
      <c r="A29" s="16"/>
      <c r="B29" s="16" t="s">
        <v>45</v>
      </c>
      <c r="C29" s="17"/>
      <c r="D29" s="17"/>
      <c r="E29" s="17">
        <v>69544.384000000005</v>
      </c>
      <c r="F29" s="17">
        <v>45854.508000000002</v>
      </c>
      <c r="G29" s="17">
        <f t="shared" si="2"/>
        <v>115398.89200000001</v>
      </c>
      <c r="H29" s="17"/>
      <c r="I29" s="17"/>
      <c r="J29" s="17">
        <v>107.49467956989247</v>
      </c>
      <c r="K29" s="17">
        <v>70.877263709677422</v>
      </c>
      <c r="L29" s="17">
        <f t="shared" si="1"/>
        <v>178.3719432795699</v>
      </c>
    </row>
    <row r="30" spans="1:12" s="14" customFormat="1">
      <c r="A30" s="16"/>
      <c r="B30" s="16" t="s">
        <v>47</v>
      </c>
      <c r="C30" s="17"/>
      <c r="D30" s="17"/>
      <c r="E30" s="17">
        <v>21111.688000000002</v>
      </c>
      <c r="F30" s="17">
        <v>32367.887999999999</v>
      </c>
      <c r="G30" s="17">
        <f t="shared" si="2"/>
        <v>53479.576000000001</v>
      </c>
      <c r="H30" s="17"/>
      <c r="I30" s="17"/>
      <c r="J30" s="17">
        <v>32.632313440860216</v>
      </c>
      <c r="K30" s="17">
        <v>50.031009677419348</v>
      </c>
      <c r="L30" s="17">
        <f t="shared" si="1"/>
        <v>82.663323118279564</v>
      </c>
    </row>
    <row r="31" spans="1:12" s="14" customFormat="1">
      <c r="A31" s="16"/>
      <c r="B31" s="16" t="s">
        <v>49</v>
      </c>
      <c r="C31" s="17"/>
      <c r="D31" s="17"/>
      <c r="E31" s="17">
        <v>674332.152</v>
      </c>
      <c r="F31" s="17">
        <v>814591.84799999988</v>
      </c>
      <c r="G31" s="17">
        <f t="shared" si="2"/>
        <v>1488924</v>
      </c>
      <c r="H31" s="17"/>
      <c r="I31" s="17"/>
      <c r="J31" s="17">
        <v>1042.3144822580646</v>
      </c>
      <c r="K31" s="17">
        <v>1259.113743548387</v>
      </c>
      <c r="L31" s="17">
        <f t="shared" si="1"/>
        <v>2301.4282258064513</v>
      </c>
    </row>
    <row r="32" spans="1:12" s="14" customFormat="1">
      <c r="A32" s="23">
        <v>8</v>
      </c>
      <c r="B32" s="24" t="s">
        <v>21</v>
      </c>
      <c r="C32" s="25">
        <v>726740</v>
      </c>
      <c r="D32" s="25">
        <v>0</v>
      </c>
      <c r="E32" s="25">
        <v>1796600</v>
      </c>
      <c r="F32" s="25">
        <v>2093364</v>
      </c>
      <c r="G32" s="25">
        <f t="shared" si="2"/>
        <v>4616704</v>
      </c>
      <c r="H32" s="26">
        <v>1123.3212365591396</v>
      </c>
      <c r="I32" s="26" t="s">
        <v>224</v>
      </c>
      <c r="J32" s="26">
        <v>2777.0026881720432</v>
      </c>
      <c r="K32" s="26">
        <v>3235.7104838709674</v>
      </c>
      <c r="L32" s="26">
        <f t="shared" si="1"/>
        <v>7136.0344086021505</v>
      </c>
    </row>
    <row r="33" spans="1:12" s="14" customFormat="1">
      <c r="A33" s="16"/>
      <c r="B33" s="16" t="s">
        <v>52</v>
      </c>
      <c r="C33" s="17">
        <v>726740</v>
      </c>
      <c r="D33" s="17"/>
      <c r="E33" s="17">
        <v>1796600</v>
      </c>
      <c r="F33" s="17">
        <v>2093364</v>
      </c>
      <c r="G33" s="17">
        <f t="shared" ref="G33:L33" si="3">G32</f>
        <v>4616704</v>
      </c>
      <c r="H33" s="17">
        <v>1123.3212365591396</v>
      </c>
      <c r="I33" s="17"/>
      <c r="J33" s="17">
        <v>2777.0026881720432</v>
      </c>
      <c r="K33" s="17">
        <v>3235.7104838709674</v>
      </c>
      <c r="L33" s="17">
        <f t="shared" si="3"/>
        <v>7136.0344086021505</v>
      </c>
    </row>
    <row r="34" spans="1:12" s="14" customFormat="1" ht="14.25" customHeight="1">
      <c r="A34" s="23">
        <v>9</v>
      </c>
      <c r="B34" s="24" t="s">
        <v>23</v>
      </c>
      <c r="C34" s="25">
        <v>0</v>
      </c>
      <c r="D34" s="25">
        <v>0</v>
      </c>
      <c r="E34" s="25">
        <v>2141203</v>
      </c>
      <c r="F34" s="25">
        <v>881428</v>
      </c>
      <c r="G34" s="25">
        <f>SUM(C34:F34)</f>
        <v>3022631</v>
      </c>
      <c r="H34" s="26" t="s">
        <v>224</v>
      </c>
      <c r="I34" s="26" t="s">
        <v>224</v>
      </c>
      <c r="J34" s="26">
        <v>3309.6551747311823</v>
      </c>
      <c r="K34" s="26">
        <v>1362.4223118279569</v>
      </c>
      <c r="L34" s="26">
        <f>H34+I34+J34+K34</f>
        <v>4672.0774865591393</v>
      </c>
    </row>
    <row r="35" spans="1:12" s="14" customFormat="1">
      <c r="A35" s="16"/>
      <c r="B35" s="16" t="s">
        <v>55</v>
      </c>
      <c r="C35" s="17"/>
      <c r="D35" s="17"/>
      <c r="E35" s="17">
        <v>2141203</v>
      </c>
      <c r="F35" s="17">
        <v>881428</v>
      </c>
      <c r="G35" s="17">
        <f>G34</f>
        <v>3022631</v>
      </c>
      <c r="H35" s="17"/>
      <c r="I35" s="17"/>
      <c r="J35" s="17">
        <v>3309.6551747311823</v>
      </c>
      <c r="K35" s="17">
        <v>1362.4223118279569</v>
      </c>
      <c r="L35" s="17">
        <f>K35+J35</f>
        <v>4672.0774865591393</v>
      </c>
    </row>
    <row r="36" spans="1:12" s="14" customFormat="1">
      <c r="A36" s="23">
        <v>10</v>
      </c>
      <c r="B36" s="24" t="s">
        <v>24</v>
      </c>
      <c r="C36" s="25">
        <v>3573091</v>
      </c>
      <c r="D36" s="25">
        <v>529118</v>
      </c>
      <c r="E36" s="25">
        <v>2398671</v>
      </c>
      <c r="F36" s="25">
        <v>1383224</v>
      </c>
      <c r="G36" s="25">
        <f t="shared" ref="G36" si="4">SUM(C36:F36)</f>
        <v>7884104</v>
      </c>
      <c r="H36" s="26">
        <v>5522.9229166666664</v>
      </c>
      <c r="I36" s="26">
        <v>817.85712365591382</v>
      </c>
      <c r="J36" s="26">
        <v>3707.6231854838707</v>
      </c>
      <c r="K36" s="26">
        <v>2138.0478494623653</v>
      </c>
      <c r="L36" s="26">
        <f t="shared" ref="L36:L37" si="5">H36+I36+J36+K36</f>
        <v>12186.451075268817</v>
      </c>
    </row>
    <row r="37" spans="1:12" s="14" customFormat="1">
      <c r="A37" s="16"/>
      <c r="B37" s="16" t="s">
        <v>58</v>
      </c>
      <c r="C37" s="17">
        <v>3573091</v>
      </c>
      <c r="D37" s="17">
        <v>529118</v>
      </c>
      <c r="E37" s="17">
        <v>2398671</v>
      </c>
      <c r="F37" s="17">
        <v>1383224</v>
      </c>
      <c r="G37" s="17">
        <f>SUM(C37:F37)</f>
        <v>7884104</v>
      </c>
      <c r="H37" s="17"/>
      <c r="I37" s="17"/>
      <c r="J37" s="17">
        <v>3707.6231854838707</v>
      </c>
      <c r="K37" s="17">
        <v>2138.0478494623653</v>
      </c>
      <c r="L37" s="17">
        <f t="shared" si="5"/>
        <v>5845.6710349462355</v>
      </c>
    </row>
    <row r="38" spans="1:12" s="14" customFormat="1">
      <c r="A38" s="23">
        <v>11</v>
      </c>
      <c r="B38" s="24" t="s">
        <v>26</v>
      </c>
      <c r="C38" s="25">
        <v>0</v>
      </c>
      <c r="D38" s="25">
        <v>35744</v>
      </c>
      <c r="E38" s="25">
        <v>1081564</v>
      </c>
      <c r="F38" s="25">
        <v>1635144</v>
      </c>
      <c r="G38" s="25">
        <f>SUM(C38:F38)</f>
        <v>2752452</v>
      </c>
      <c r="H38" s="26" t="s">
        <v>224</v>
      </c>
      <c r="I38" s="26">
        <v>55.249462365591398</v>
      </c>
      <c r="J38" s="26">
        <v>1671.7723118279569</v>
      </c>
      <c r="K38" s="26">
        <v>2527.440322580645</v>
      </c>
      <c r="L38" s="26">
        <f>H38+I38+J38+K38</f>
        <v>4254.462096774193</v>
      </c>
    </row>
    <row r="39" spans="1:12" s="14" customFormat="1">
      <c r="A39" s="16"/>
      <c r="B39" s="16" t="s">
        <v>67</v>
      </c>
      <c r="C39" s="17"/>
      <c r="D39" s="17">
        <v>35744</v>
      </c>
      <c r="E39" s="17">
        <v>1081564</v>
      </c>
      <c r="F39" s="17">
        <v>1635144</v>
      </c>
      <c r="G39" s="17">
        <f>C39+D39+E39+F39</f>
        <v>2752452</v>
      </c>
      <c r="H39" s="17"/>
      <c r="I39" s="17">
        <v>55.249462365591398</v>
      </c>
      <c r="J39" s="17">
        <v>1671.7723118279569</v>
      </c>
      <c r="K39" s="17">
        <v>2527.440322580645</v>
      </c>
      <c r="L39" s="17">
        <f>H39+I39+J39+K39</f>
        <v>4254.462096774193</v>
      </c>
    </row>
    <row r="40" spans="1:12" s="14" customFormat="1">
      <c r="A40" s="23">
        <v>12</v>
      </c>
      <c r="B40" s="24" t="s">
        <v>27</v>
      </c>
      <c r="C40" s="25">
        <v>20474471</v>
      </c>
      <c r="D40" s="25">
        <v>1126688</v>
      </c>
      <c r="E40" s="25">
        <v>20125624</v>
      </c>
      <c r="F40" s="25">
        <v>4178704</v>
      </c>
      <c r="G40" s="25">
        <f t="shared" ref="G40" si="6">SUM(C40:F40)</f>
        <v>45905487</v>
      </c>
      <c r="H40" s="28">
        <v>31647.367809139781</v>
      </c>
      <c r="I40" s="28">
        <v>1741.5204301075266</v>
      </c>
      <c r="J40" s="26">
        <v>31108.155376344082</v>
      </c>
      <c r="K40" s="26">
        <v>6459.0182795698929</v>
      </c>
      <c r="L40" s="26">
        <f>H40+I40+J40+K40</f>
        <v>70956.061895161285</v>
      </c>
    </row>
    <row r="41" spans="1:12" s="14" customFormat="1">
      <c r="A41" s="22"/>
      <c r="B41" s="22" t="s">
        <v>70</v>
      </c>
      <c r="C41" s="17">
        <v>20474471</v>
      </c>
      <c r="D41" s="17">
        <v>1126688</v>
      </c>
      <c r="E41" s="17">
        <v>20125624</v>
      </c>
      <c r="F41" s="17">
        <v>4178704</v>
      </c>
      <c r="G41" s="17">
        <f>G40</f>
        <v>45905487</v>
      </c>
      <c r="H41" s="17">
        <v>31647.367809139781</v>
      </c>
      <c r="I41" s="17">
        <v>1741.5204301075266</v>
      </c>
      <c r="J41" s="17">
        <v>31108.155376344082</v>
      </c>
      <c r="K41" s="17">
        <v>6459.0182795698929</v>
      </c>
      <c r="L41" s="17">
        <f>H41+I41+J41+K41</f>
        <v>70956.061895161285</v>
      </c>
    </row>
    <row r="42" spans="1:12" s="14" customFormat="1">
      <c r="A42" s="23">
        <v>13</v>
      </c>
      <c r="B42" s="24" t="s">
        <v>29</v>
      </c>
      <c r="C42" s="31">
        <v>0</v>
      </c>
      <c r="D42" s="31">
        <v>0</v>
      </c>
      <c r="E42" s="31">
        <v>691912</v>
      </c>
      <c r="F42" s="31">
        <v>210495</v>
      </c>
      <c r="G42" s="31">
        <f>SUM(C42:F42)</f>
        <v>902407</v>
      </c>
      <c r="H42" s="32" t="s">
        <v>224</v>
      </c>
      <c r="I42" s="32" t="s">
        <v>224</v>
      </c>
      <c r="J42" s="32">
        <v>1069.4876344086022</v>
      </c>
      <c r="K42" s="32">
        <v>325.36189516129031</v>
      </c>
      <c r="L42" s="32">
        <f>H42+I42+J42+K42</f>
        <v>1394.8495295698924</v>
      </c>
    </row>
    <row r="43" spans="1:12" s="14" customFormat="1">
      <c r="A43" s="22"/>
      <c r="B43" s="22" t="s">
        <v>185</v>
      </c>
      <c r="C43" s="17"/>
      <c r="D43" s="17"/>
      <c r="E43" s="17">
        <v>0</v>
      </c>
      <c r="F43" s="17">
        <v>44204</v>
      </c>
      <c r="G43" s="17">
        <f t="shared" ref="G43:G47" si="7">SUM(C43:F43)</f>
        <v>44204</v>
      </c>
      <c r="H43" s="17"/>
      <c r="I43" s="17"/>
      <c r="J43" s="30" t="s">
        <v>224</v>
      </c>
      <c r="K43" s="17">
        <v>68.326075268817206</v>
      </c>
      <c r="L43" s="17">
        <f t="shared" ref="L43:L69" si="8">H43+I43+J43+K43</f>
        <v>68.326075268817206</v>
      </c>
    </row>
    <row r="44" spans="1:12" s="14" customFormat="1">
      <c r="A44" s="22"/>
      <c r="B44" s="22" t="s">
        <v>186</v>
      </c>
      <c r="C44" s="17"/>
      <c r="D44" s="17"/>
      <c r="E44" s="17">
        <v>159140</v>
      </c>
      <c r="F44" s="17">
        <v>0</v>
      </c>
      <c r="G44" s="17">
        <f t="shared" si="7"/>
        <v>159140</v>
      </c>
      <c r="H44" s="17"/>
      <c r="I44" s="17"/>
      <c r="J44" s="30">
        <v>245.98252688172042</v>
      </c>
      <c r="K44" s="17" t="s">
        <v>224</v>
      </c>
      <c r="L44" s="17">
        <f t="shared" si="8"/>
        <v>245.98252688172042</v>
      </c>
    </row>
    <row r="45" spans="1:12" s="14" customFormat="1">
      <c r="A45" s="22"/>
      <c r="B45" s="22" t="s">
        <v>187</v>
      </c>
      <c r="C45" s="17"/>
      <c r="D45" s="17"/>
      <c r="E45" s="17">
        <v>69191</v>
      </c>
      <c r="F45" s="17">
        <v>82093</v>
      </c>
      <c r="G45" s="17">
        <f t="shared" si="7"/>
        <v>151284</v>
      </c>
      <c r="H45" s="17"/>
      <c r="I45" s="17"/>
      <c r="J45" s="30">
        <v>106.94845430107526</v>
      </c>
      <c r="K45" s="17">
        <v>126.89106182795699</v>
      </c>
      <c r="L45" s="17">
        <f t="shared" si="8"/>
        <v>233.83951612903223</v>
      </c>
    </row>
    <row r="46" spans="1:12" s="14" customFormat="1">
      <c r="A46" s="22"/>
      <c r="B46" s="22" t="s">
        <v>188</v>
      </c>
      <c r="C46" s="17"/>
      <c r="D46" s="17"/>
      <c r="E46" s="17">
        <v>6366</v>
      </c>
      <c r="F46" s="17">
        <v>0</v>
      </c>
      <c r="G46" s="17">
        <f t="shared" si="7"/>
        <v>6366</v>
      </c>
      <c r="H46" s="17"/>
      <c r="I46" s="17"/>
      <c r="J46" s="30">
        <v>9.8399193548387096</v>
      </c>
      <c r="K46" s="17" t="s">
        <v>224</v>
      </c>
      <c r="L46" s="17">
        <f t="shared" si="8"/>
        <v>9.8399193548387096</v>
      </c>
    </row>
    <row r="47" spans="1:12" s="14" customFormat="1">
      <c r="A47" s="22"/>
      <c r="B47" s="22" t="s">
        <v>189</v>
      </c>
      <c r="C47" s="17"/>
      <c r="D47" s="17"/>
      <c r="E47" s="17">
        <v>457215</v>
      </c>
      <c r="F47" s="17">
        <v>84198</v>
      </c>
      <c r="G47" s="17">
        <f t="shared" si="7"/>
        <v>541413</v>
      </c>
      <c r="H47" s="17"/>
      <c r="I47" s="17"/>
      <c r="J47" s="30">
        <v>706.71673387096769</v>
      </c>
      <c r="K47" s="17">
        <v>130.14475806451611</v>
      </c>
      <c r="L47" s="17">
        <f t="shared" si="8"/>
        <v>836.86149193548385</v>
      </c>
    </row>
    <row r="48" spans="1:12" s="14" customFormat="1" ht="15.75" customHeight="1">
      <c r="A48" s="23">
        <v>14</v>
      </c>
      <c r="B48" s="24" t="s">
        <v>31</v>
      </c>
      <c r="C48" s="25">
        <v>0</v>
      </c>
      <c r="D48" s="25">
        <v>0</v>
      </c>
      <c r="E48" s="25">
        <v>1211995</v>
      </c>
      <c r="F48" s="25">
        <v>866827.89299999992</v>
      </c>
      <c r="G48" s="25">
        <f>SUM(C48:F48)</f>
        <v>2078822.8929999999</v>
      </c>
      <c r="H48" s="28" t="s">
        <v>224</v>
      </c>
      <c r="I48" s="28" t="s">
        <v>224</v>
      </c>
      <c r="J48" s="26">
        <v>1873.3793682795699</v>
      </c>
      <c r="K48" s="26">
        <v>1339.8549421370965</v>
      </c>
      <c r="L48" s="26">
        <f t="shared" si="8"/>
        <v>3213.2343104166666</v>
      </c>
    </row>
    <row r="49" spans="1:16" s="14" customFormat="1">
      <c r="A49" s="22"/>
      <c r="B49" s="22" t="s">
        <v>75</v>
      </c>
      <c r="C49" s="17"/>
      <c r="D49" s="17"/>
      <c r="E49" s="17">
        <v>1211995</v>
      </c>
      <c r="F49" s="17">
        <v>866827.89299999992</v>
      </c>
      <c r="G49" s="17">
        <f t="shared" ref="G49" si="9">G48</f>
        <v>2078822.8929999999</v>
      </c>
      <c r="H49" s="17"/>
      <c r="I49" s="17"/>
      <c r="J49" s="17">
        <v>1873.3793682795699</v>
      </c>
      <c r="K49" s="17">
        <v>1339.8549421370965</v>
      </c>
      <c r="L49" s="17">
        <f t="shared" si="8"/>
        <v>3213.2343104166666</v>
      </c>
      <c r="M49" s="29"/>
    </row>
    <row r="50" spans="1:16" s="29" customFormat="1" ht="16.5" customHeight="1">
      <c r="A50" s="23">
        <v>15</v>
      </c>
      <c r="B50" s="24" t="s">
        <v>32</v>
      </c>
      <c r="C50" s="25">
        <v>0</v>
      </c>
      <c r="D50" s="25">
        <v>0</v>
      </c>
      <c r="E50" s="25">
        <v>2392658</v>
      </c>
      <c r="F50" s="25">
        <v>799258</v>
      </c>
      <c r="G50" s="25">
        <f t="shared" ref="G50:G57" si="10">SUM(C50:F50)</f>
        <v>3191916</v>
      </c>
      <c r="H50" s="26" t="s">
        <v>224</v>
      </c>
      <c r="I50" s="26" t="s">
        <v>224</v>
      </c>
      <c r="J50" s="26">
        <v>3698.328897849462</v>
      </c>
      <c r="K50" s="26">
        <v>1235.4122311827955</v>
      </c>
      <c r="L50" s="26">
        <f t="shared" si="8"/>
        <v>4933.741129032258</v>
      </c>
      <c r="M50" s="14"/>
      <c r="P50" s="75"/>
    </row>
    <row r="51" spans="1:16" s="14" customFormat="1">
      <c r="A51" s="22"/>
      <c r="B51" s="22" t="s">
        <v>78</v>
      </c>
      <c r="C51" s="17"/>
      <c r="D51" s="17"/>
      <c r="E51" s="17">
        <v>95706</v>
      </c>
      <c r="F51" s="17">
        <v>23978</v>
      </c>
      <c r="G51" s="17">
        <f>SUM(C51:F51)</f>
        <v>119684</v>
      </c>
      <c r="H51" s="17"/>
      <c r="I51" s="17"/>
      <c r="J51" s="30">
        <v>147.93266129032256</v>
      </c>
      <c r="K51" s="30">
        <v>37.062768817204294</v>
      </c>
      <c r="L51" s="17">
        <f t="shared" si="8"/>
        <v>184.99543010752686</v>
      </c>
    </row>
    <row r="52" spans="1:16" s="14" customFormat="1">
      <c r="A52" s="22"/>
      <c r="B52" s="22" t="s">
        <v>80</v>
      </c>
      <c r="C52" s="17"/>
      <c r="D52" s="17"/>
      <c r="E52" s="17">
        <v>358899</v>
      </c>
      <c r="F52" s="17">
        <v>455577</v>
      </c>
      <c r="G52" s="17">
        <f t="shared" si="10"/>
        <v>814476</v>
      </c>
      <c r="H52" s="17"/>
      <c r="I52" s="17"/>
      <c r="J52" s="30">
        <v>554.74979838709669</v>
      </c>
      <c r="K52" s="30">
        <v>704.1848790322581</v>
      </c>
      <c r="L52" s="17">
        <f t="shared" si="8"/>
        <v>1258.9346774193548</v>
      </c>
    </row>
    <row r="53" spans="1:16" s="14" customFormat="1">
      <c r="A53" s="22"/>
      <c r="B53" s="22" t="s">
        <v>82</v>
      </c>
      <c r="C53" s="17"/>
      <c r="D53" s="17"/>
      <c r="E53" s="17">
        <v>406752</v>
      </c>
      <c r="F53" s="17">
        <v>239777</v>
      </c>
      <c r="G53" s="17">
        <f t="shared" si="10"/>
        <v>646529</v>
      </c>
      <c r="H53" s="17"/>
      <c r="I53" s="17"/>
      <c r="J53" s="30">
        <v>628.7161290322581</v>
      </c>
      <c r="K53" s="30">
        <v>370.62305107526873</v>
      </c>
      <c r="L53" s="17">
        <f t="shared" si="8"/>
        <v>999.33918010752677</v>
      </c>
    </row>
    <row r="54" spans="1:16" s="14" customFormat="1">
      <c r="A54" s="22"/>
      <c r="B54" s="22" t="s">
        <v>190</v>
      </c>
      <c r="C54" s="17"/>
      <c r="D54" s="17"/>
      <c r="E54" s="17">
        <v>1387742</v>
      </c>
      <c r="F54" s="17">
        <v>0</v>
      </c>
      <c r="G54" s="17">
        <f t="shared" si="10"/>
        <v>1387742</v>
      </c>
      <c r="H54" s="17"/>
      <c r="I54" s="17"/>
      <c r="J54" s="30">
        <v>2145.0313172043011</v>
      </c>
      <c r="K54" s="30" t="s">
        <v>224</v>
      </c>
      <c r="L54" s="17">
        <f t="shared" si="8"/>
        <v>2145.0313172043011</v>
      </c>
    </row>
    <row r="55" spans="1:16" s="14" customFormat="1">
      <c r="A55" s="22"/>
      <c r="B55" s="22" t="s">
        <v>85</v>
      </c>
      <c r="C55" s="17"/>
      <c r="D55" s="17"/>
      <c r="E55" s="17">
        <v>95706</v>
      </c>
      <c r="F55" s="17">
        <v>0</v>
      </c>
      <c r="G55" s="17">
        <f t="shared" si="10"/>
        <v>95706</v>
      </c>
      <c r="H55" s="17"/>
      <c r="I55" s="17"/>
      <c r="J55" s="30">
        <v>147.93266129032256</v>
      </c>
      <c r="K55" s="30" t="s">
        <v>224</v>
      </c>
      <c r="L55" s="17">
        <f t="shared" si="8"/>
        <v>147.93266129032256</v>
      </c>
    </row>
    <row r="56" spans="1:16" s="14" customFormat="1">
      <c r="A56" s="22"/>
      <c r="B56" s="22" t="s">
        <v>191</v>
      </c>
      <c r="C56" s="17"/>
      <c r="D56" s="17"/>
      <c r="E56" s="17">
        <v>47853</v>
      </c>
      <c r="F56" s="17">
        <v>71933</v>
      </c>
      <c r="G56" s="17">
        <f t="shared" si="10"/>
        <v>119786</v>
      </c>
      <c r="H56" s="17"/>
      <c r="I56" s="17"/>
      <c r="J56" s="30">
        <v>73.966330645161278</v>
      </c>
      <c r="K56" s="30">
        <v>111.18676075268817</v>
      </c>
      <c r="L56" s="17">
        <f t="shared" si="8"/>
        <v>185.15309139784944</v>
      </c>
    </row>
    <row r="57" spans="1:16" s="14" customFormat="1">
      <c r="A57" s="22"/>
      <c r="B57" s="22" t="s">
        <v>192</v>
      </c>
      <c r="C57" s="22"/>
      <c r="D57" s="22"/>
      <c r="E57" s="22">
        <v>0</v>
      </c>
      <c r="F57" s="17">
        <v>7993</v>
      </c>
      <c r="G57" s="17">
        <f t="shared" si="10"/>
        <v>7993</v>
      </c>
      <c r="H57" s="22"/>
      <c r="I57" s="22"/>
      <c r="J57" s="30" t="s">
        <v>224</v>
      </c>
      <c r="K57" s="30">
        <v>12.354771505376345</v>
      </c>
      <c r="L57" s="17">
        <f t="shared" si="8"/>
        <v>12.354771505376345</v>
      </c>
    </row>
    <row r="58" spans="1:16" s="14" customFormat="1" ht="14.25" customHeight="1">
      <c r="A58" s="76">
        <v>16</v>
      </c>
      <c r="B58" s="77" t="s">
        <v>34</v>
      </c>
      <c r="C58" s="78">
        <v>0</v>
      </c>
      <c r="D58" s="78">
        <v>0</v>
      </c>
      <c r="E58" s="78">
        <v>190928</v>
      </c>
      <c r="F58" s="78">
        <v>406535</v>
      </c>
      <c r="G58" s="78">
        <f>SUM(C58:F58)</f>
        <v>597463</v>
      </c>
      <c r="H58" s="79" t="s">
        <v>224</v>
      </c>
      <c r="I58" s="79" t="s">
        <v>224</v>
      </c>
      <c r="J58" s="79">
        <v>295.11720430107522</v>
      </c>
      <c r="K58" s="79">
        <v>628.38071236559131</v>
      </c>
      <c r="L58" s="33">
        <f t="shared" si="8"/>
        <v>923.49791666666647</v>
      </c>
    </row>
    <row r="59" spans="1:16" s="14" customFormat="1">
      <c r="A59" s="22"/>
      <c r="B59" s="22" t="s">
        <v>89</v>
      </c>
      <c r="C59" s="17"/>
      <c r="D59" s="17"/>
      <c r="E59" s="17">
        <v>190928</v>
      </c>
      <c r="F59" s="17">
        <v>406535</v>
      </c>
      <c r="G59" s="17">
        <f>G58</f>
        <v>597463</v>
      </c>
      <c r="H59" s="17"/>
      <c r="I59" s="17"/>
      <c r="J59" s="17">
        <v>295.11720430107522</v>
      </c>
      <c r="K59" s="17">
        <v>628.38071236559131</v>
      </c>
      <c r="L59" s="17">
        <f t="shared" si="8"/>
        <v>923.49791666666647</v>
      </c>
    </row>
    <row r="60" spans="1:16" s="14" customFormat="1">
      <c r="A60" s="23">
        <v>17</v>
      </c>
      <c r="B60" s="24" t="s">
        <v>36</v>
      </c>
      <c r="C60" s="25">
        <v>0</v>
      </c>
      <c r="D60" s="25">
        <v>0</v>
      </c>
      <c r="E60" s="25">
        <v>545866</v>
      </c>
      <c r="F60" s="25">
        <v>407954</v>
      </c>
      <c r="G60" s="25">
        <f>SUM(C60:F60)</f>
        <v>953820</v>
      </c>
      <c r="H60" s="26" t="s">
        <v>224</v>
      </c>
      <c r="I60" s="26" t="s">
        <v>224</v>
      </c>
      <c r="J60" s="26">
        <v>843.74448924731178</v>
      </c>
      <c r="K60" s="26">
        <v>630.57405913978494</v>
      </c>
      <c r="L60" s="26">
        <f t="shared" si="8"/>
        <v>1474.3185483870966</v>
      </c>
    </row>
    <row r="61" spans="1:16" s="14" customFormat="1">
      <c r="A61" s="22"/>
      <c r="B61" s="16" t="s">
        <v>193</v>
      </c>
      <c r="C61" s="17"/>
      <c r="D61" s="17"/>
      <c r="E61" s="17">
        <v>545866</v>
      </c>
      <c r="F61" s="17">
        <v>407954</v>
      </c>
      <c r="G61" s="17">
        <f>G60</f>
        <v>953820</v>
      </c>
      <c r="H61" s="17"/>
      <c r="I61" s="17"/>
      <c r="J61" s="17">
        <v>843.74448924731178</v>
      </c>
      <c r="K61" s="17">
        <v>630.57405913978494</v>
      </c>
      <c r="L61" s="17">
        <f t="shared" si="8"/>
        <v>1474.3185483870966</v>
      </c>
    </row>
    <row r="62" spans="1:16" s="14" customFormat="1" ht="15" customHeight="1">
      <c r="A62" s="23">
        <v>18</v>
      </c>
      <c r="B62" s="24" t="s">
        <v>38</v>
      </c>
      <c r="C62" s="25">
        <v>0</v>
      </c>
      <c r="D62" s="25">
        <v>0</v>
      </c>
      <c r="E62" s="25">
        <v>671622</v>
      </c>
      <c r="F62" s="25">
        <v>770744</v>
      </c>
      <c r="G62" s="25">
        <f>SUM(C62:F62)</f>
        <v>1442366</v>
      </c>
      <c r="H62" s="26" t="s">
        <v>224</v>
      </c>
      <c r="I62" s="26" t="s">
        <v>224</v>
      </c>
      <c r="J62" s="26">
        <v>1038.1254032258064</v>
      </c>
      <c r="K62" s="26">
        <v>1191.3381720430107</v>
      </c>
      <c r="L62" s="26">
        <f t="shared" si="8"/>
        <v>2229.4635752688173</v>
      </c>
    </row>
    <row r="63" spans="1:16" s="14" customFormat="1" ht="15" customHeight="1">
      <c r="A63" s="22"/>
      <c r="B63" s="22" t="s">
        <v>94</v>
      </c>
      <c r="C63" s="17"/>
      <c r="D63" s="17"/>
      <c r="E63" s="17">
        <v>671622</v>
      </c>
      <c r="F63" s="17">
        <v>770744</v>
      </c>
      <c r="G63" s="17">
        <f>G62</f>
        <v>1442366</v>
      </c>
      <c r="H63" s="17"/>
      <c r="I63" s="17"/>
      <c r="J63" s="17">
        <v>1038.1254032258064</v>
      </c>
      <c r="K63" s="17">
        <v>1191.3381720430107</v>
      </c>
      <c r="L63" s="17">
        <f t="shared" si="8"/>
        <v>2229.4635752688173</v>
      </c>
    </row>
    <row r="64" spans="1:16" s="14" customFormat="1" ht="15" customHeight="1">
      <c r="A64" s="23">
        <v>19</v>
      </c>
      <c r="B64" s="24" t="s">
        <v>40</v>
      </c>
      <c r="C64" s="25">
        <v>27882</v>
      </c>
      <c r="D64" s="25">
        <v>0</v>
      </c>
      <c r="E64" s="25">
        <v>4388272</v>
      </c>
      <c r="F64" s="25">
        <v>6298669</v>
      </c>
      <c r="G64" s="25">
        <f>SUM(C64:F64)</f>
        <v>10714823</v>
      </c>
      <c r="H64" s="26">
        <v>43.097177419354836</v>
      </c>
      <c r="I64" s="26" t="s">
        <v>224</v>
      </c>
      <c r="J64" s="26">
        <v>6782.9473118279566</v>
      </c>
      <c r="K64" s="26">
        <v>9735.8459005376335</v>
      </c>
      <c r="L64" s="26">
        <f t="shared" si="8"/>
        <v>16561.890389784945</v>
      </c>
    </row>
    <row r="65" spans="1:13" s="14" customFormat="1">
      <c r="A65" s="34"/>
      <c r="B65" s="34" t="s">
        <v>97</v>
      </c>
      <c r="C65" s="17"/>
      <c r="D65" s="17"/>
      <c r="E65" s="17">
        <v>2540809</v>
      </c>
      <c r="F65" s="17">
        <v>3646929</v>
      </c>
      <c r="G65" s="27">
        <f>SUM(C65:F65)</f>
        <v>6187738</v>
      </c>
      <c r="H65" s="27"/>
      <c r="I65" s="27"/>
      <c r="J65" s="27">
        <v>3927.3257392473115</v>
      </c>
      <c r="K65" s="27">
        <v>5637.0542338709674</v>
      </c>
      <c r="L65" s="27">
        <f t="shared" si="8"/>
        <v>9564.3799731182789</v>
      </c>
    </row>
    <row r="66" spans="1:13" s="14" customFormat="1">
      <c r="A66" s="34"/>
      <c r="B66" s="34" t="s">
        <v>99</v>
      </c>
      <c r="C66" s="17"/>
      <c r="D66" s="17"/>
      <c r="E66" s="17">
        <v>1847463</v>
      </c>
      <c r="F66" s="17">
        <v>2651740</v>
      </c>
      <c r="G66" s="27">
        <f>SUM(C66:F66)</f>
        <v>4499203</v>
      </c>
      <c r="H66" s="27"/>
      <c r="I66" s="27"/>
      <c r="J66" s="27">
        <v>2855.6215725806451</v>
      </c>
      <c r="K66" s="27">
        <v>4098.7916666666661</v>
      </c>
      <c r="L66" s="27">
        <f t="shared" si="8"/>
        <v>6954.4132392473111</v>
      </c>
    </row>
    <row r="67" spans="1:13" s="14" customFormat="1">
      <c r="A67" s="23">
        <v>20</v>
      </c>
      <c r="B67" s="24" t="s">
        <v>41</v>
      </c>
      <c r="C67" s="25">
        <v>160344</v>
      </c>
      <c r="D67" s="25">
        <v>6985</v>
      </c>
      <c r="E67" s="25">
        <v>652276</v>
      </c>
      <c r="F67" s="25">
        <v>755348</v>
      </c>
      <c r="G67" s="25">
        <f>SUM(C67:F67)</f>
        <v>1574953</v>
      </c>
      <c r="H67" s="26">
        <v>247.84354838709677</v>
      </c>
      <c r="I67" s="26">
        <v>10.796706989247312</v>
      </c>
      <c r="J67" s="26">
        <v>1008.2223118279569</v>
      </c>
      <c r="K67" s="26">
        <v>1167.5405913978493</v>
      </c>
      <c r="L67" s="26">
        <f t="shared" si="8"/>
        <v>2434.4031586021501</v>
      </c>
    </row>
    <row r="68" spans="1:13" s="14" customFormat="1">
      <c r="A68" s="34"/>
      <c r="B68" s="34" t="s">
        <v>100</v>
      </c>
      <c r="C68" s="17">
        <v>160344</v>
      </c>
      <c r="D68" s="17">
        <v>6985</v>
      </c>
      <c r="E68" s="17">
        <v>652276</v>
      </c>
      <c r="F68" s="17">
        <v>755348</v>
      </c>
      <c r="G68" s="17">
        <f t="shared" ref="G68" si="11">G67</f>
        <v>1574953</v>
      </c>
      <c r="H68" s="17">
        <v>247.84354838709677</v>
      </c>
      <c r="I68" s="17">
        <v>10.796706989247312</v>
      </c>
      <c r="J68" s="17">
        <v>1008.2223118279569</v>
      </c>
      <c r="K68" s="17">
        <v>1167.5405913978493</v>
      </c>
      <c r="L68" s="17">
        <f t="shared" si="8"/>
        <v>2434.4031586021501</v>
      </c>
    </row>
    <row r="69" spans="1:13" s="14" customFormat="1" ht="15" customHeight="1">
      <c r="A69" s="23">
        <v>21</v>
      </c>
      <c r="B69" s="24" t="s">
        <v>43</v>
      </c>
      <c r="C69" s="25">
        <v>8807</v>
      </c>
      <c r="D69" s="25">
        <v>0</v>
      </c>
      <c r="E69" s="25">
        <v>7801211</v>
      </c>
      <c r="F69" s="25">
        <v>4081704</v>
      </c>
      <c r="G69" s="25">
        <f>SUM(C69:F69)</f>
        <v>11891722</v>
      </c>
      <c r="H69" s="26">
        <v>13.612970430107527</v>
      </c>
      <c r="I69" s="26" t="s">
        <v>224</v>
      </c>
      <c r="J69" s="26">
        <v>12058.323454301073</v>
      </c>
      <c r="K69" s="26">
        <v>6309.0854838709674</v>
      </c>
      <c r="L69" s="26">
        <f t="shared" si="8"/>
        <v>18381.021908602146</v>
      </c>
    </row>
    <row r="70" spans="1:13" s="14" customFormat="1">
      <c r="A70" s="34"/>
      <c r="B70" s="34" t="s">
        <v>101</v>
      </c>
      <c r="C70" s="17"/>
      <c r="D70" s="17"/>
      <c r="E70" s="17">
        <v>7801211</v>
      </c>
      <c r="F70" s="17">
        <v>4065377.1839999999</v>
      </c>
      <c r="G70" s="27">
        <f>F70+E70</f>
        <v>11866588.184</v>
      </c>
      <c r="H70" s="27"/>
      <c r="I70" s="27"/>
      <c r="J70" s="27">
        <v>12058.323454301073</v>
      </c>
      <c r="K70" s="27">
        <v>6283.8491419354832</v>
      </c>
      <c r="L70" s="27">
        <f>J70+K70</f>
        <v>18342.172596236556</v>
      </c>
    </row>
    <row r="71" spans="1:13" s="14" customFormat="1">
      <c r="A71" s="34"/>
      <c r="B71" s="34" t="s">
        <v>102</v>
      </c>
      <c r="C71" s="17"/>
      <c r="D71" s="17"/>
      <c r="E71" s="17">
        <v>0</v>
      </c>
      <c r="F71" s="17">
        <v>16326.816000000001</v>
      </c>
      <c r="G71" s="27">
        <f>F71+E71</f>
        <v>16326.816000000001</v>
      </c>
      <c r="H71" s="27"/>
      <c r="I71" s="27"/>
      <c r="J71" s="70" t="s">
        <v>224</v>
      </c>
      <c r="K71" s="27">
        <v>25.236341935483871</v>
      </c>
      <c r="L71" s="27">
        <f>J71+K71</f>
        <v>25.236341935483871</v>
      </c>
    </row>
    <row r="72" spans="1:13" s="14" customFormat="1">
      <c r="A72" s="23">
        <v>22</v>
      </c>
      <c r="B72" s="24" t="s">
        <v>44</v>
      </c>
      <c r="C72" s="25">
        <v>0</v>
      </c>
      <c r="D72" s="25">
        <v>490983</v>
      </c>
      <c r="E72" s="25">
        <v>1296842</v>
      </c>
      <c r="F72" s="25">
        <v>1018778</v>
      </c>
      <c r="G72" s="25">
        <f>SUM(C72:F72)</f>
        <v>2806603</v>
      </c>
      <c r="H72" s="26" t="s">
        <v>224</v>
      </c>
      <c r="I72" s="26">
        <v>758.9118951612902</v>
      </c>
      <c r="J72" s="26">
        <v>2004.5272849462363</v>
      </c>
      <c r="K72" s="26">
        <v>1574.7240591397847</v>
      </c>
      <c r="L72" s="26">
        <f>H72+I72+J72+K72</f>
        <v>4338.1632392473111</v>
      </c>
    </row>
    <row r="73" spans="1:13" s="35" customFormat="1">
      <c r="A73" s="34"/>
      <c r="B73" s="34" t="s">
        <v>103</v>
      </c>
      <c r="C73" s="17"/>
      <c r="D73" s="17"/>
      <c r="E73" s="17">
        <v>1296842</v>
      </c>
      <c r="F73" s="17">
        <v>448262.32</v>
      </c>
      <c r="G73" s="27">
        <f>E73+F73</f>
        <v>1745104.32</v>
      </c>
      <c r="H73" s="27"/>
      <c r="I73" s="27">
        <v>758.9118951612902</v>
      </c>
      <c r="J73" s="27">
        <v>2004.5272849462363</v>
      </c>
      <c r="K73" s="27">
        <v>692.87858602150527</v>
      </c>
      <c r="L73" s="27">
        <f>H73+I73+J73+K73</f>
        <v>3456.3177661290315</v>
      </c>
      <c r="M73" s="14"/>
    </row>
    <row r="74" spans="1:13" s="35" customFormat="1">
      <c r="A74" s="34"/>
      <c r="B74" s="34" t="s">
        <v>101</v>
      </c>
      <c r="C74" s="17"/>
      <c r="D74" s="17"/>
      <c r="E74" s="17"/>
      <c r="F74" s="17">
        <v>570515.68000000005</v>
      </c>
      <c r="G74" s="27">
        <f>E74+F74</f>
        <v>570515.68000000005</v>
      </c>
      <c r="H74" s="27"/>
      <c r="I74" s="27"/>
      <c r="J74" s="70" t="s">
        <v>224</v>
      </c>
      <c r="K74" s="27">
        <v>881.84547311827953</v>
      </c>
      <c r="L74" s="27">
        <f>H74+I74+J74+K74</f>
        <v>881.84547311827953</v>
      </c>
      <c r="M74" s="14"/>
    </row>
    <row r="75" spans="1:13" s="35" customFormat="1" ht="15" customHeight="1">
      <c r="A75" s="18">
        <v>23</v>
      </c>
      <c r="B75" s="19" t="s">
        <v>46</v>
      </c>
      <c r="C75" s="20">
        <v>31581</v>
      </c>
      <c r="D75" s="20">
        <v>0</v>
      </c>
      <c r="E75" s="20">
        <v>2585286</v>
      </c>
      <c r="F75" s="20">
        <v>1057586</v>
      </c>
      <c r="G75" s="20">
        <f>SUM(C75:F75)</f>
        <v>3674453</v>
      </c>
      <c r="H75" s="21">
        <v>48.814717741935475</v>
      </c>
      <c r="I75" s="21" t="s">
        <v>224</v>
      </c>
      <c r="J75" s="21">
        <v>3996.0737903225804</v>
      </c>
      <c r="K75" s="21">
        <v>1634.7095430107527</v>
      </c>
      <c r="L75" s="21">
        <f>H75+I75+J75+K75</f>
        <v>5679.5980510752688</v>
      </c>
    </row>
    <row r="76" spans="1:13" s="35" customFormat="1">
      <c r="A76" s="34"/>
      <c r="B76" s="34" t="s">
        <v>104</v>
      </c>
      <c r="C76" s="17">
        <v>31581</v>
      </c>
      <c r="D76" s="17">
        <v>0</v>
      </c>
      <c r="E76" s="17">
        <v>2585286</v>
      </c>
      <c r="F76" s="17">
        <v>1057586</v>
      </c>
      <c r="G76" s="27">
        <f>F76+E76+C76</f>
        <v>3674453</v>
      </c>
      <c r="H76" s="27">
        <v>48.814717741935475</v>
      </c>
      <c r="I76" s="27"/>
      <c r="J76" s="27">
        <v>3996.0737903225804</v>
      </c>
      <c r="K76" s="27">
        <v>1634.7095430107527</v>
      </c>
      <c r="L76" s="27">
        <f>L75</f>
        <v>5679.5980510752688</v>
      </c>
    </row>
    <row r="77" spans="1:13" s="35" customFormat="1">
      <c r="A77" s="23">
        <v>24</v>
      </c>
      <c r="B77" s="24" t="s">
        <v>48</v>
      </c>
      <c r="C77" s="25">
        <v>711766</v>
      </c>
      <c r="D77" s="25">
        <v>10253</v>
      </c>
      <c r="E77" s="25">
        <v>559664</v>
      </c>
      <c r="F77" s="25">
        <v>707710</v>
      </c>
      <c r="G77" s="25">
        <f>SUM(C77:F77)</f>
        <v>1989393</v>
      </c>
      <c r="H77" s="26">
        <v>1100.175940860215</v>
      </c>
      <c r="I77" s="26">
        <v>15.848051075268817</v>
      </c>
      <c r="J77" s="26">
        <v>865.07204301075262</v>
      </c>
      <c r="K77" s="26">
        <v>1093.9065860215053</v>
      </c>
      <c r="L77" s="26">
        <f>H77+I77+J77+K77</f>
        <v>3075.0026209677417</v>
      </c>
    </row>
    <row r="78" spans="1:13" s="35" customFormat="1">
      <c r="A78" s="34"/>
      <c r="B78" s="34" t="s">
        <v>105</v>
      </c>
      <c r="C78" s="17">
        <v>711766</v>
      </c>
      <c r="D78" s="17">
        <v>10253</v>
      </c>
      <c r="E78" s="17">
        <v>100739.51999999999</v>
      </c>
      <c r="F78" s="17">
        <v>60863.06</v>
      </c>
      <c r="G78" s="27">
        <f>C78+D78+E78+F78</f>
        <v>883621.58000000007</v>
      </c>
      <c r="H78" s="27">
        <v>1100.175940860215</v>
      </c>
      <c r="I78" s="27">
        <v>15.848051075268817</v>
      </c>
      <c r="J78" s="27">
        <v>155.71296774193544</v>
      </c>
      <c r="K78" s="27">
        <v>94.075966397849442</v>
      </c>
      <c r="L78" s="27">
        <f>SUM(H78:K78)</f>
        <v>1365.8129260752687</v>
      </c>
    </row>
    <row r="79" spans="1:13" s="35" customFormat="1">
      <c r="A79" s="34"/>
      <c r="B79" s="34" t="s">
        <v>106</v>
      </c>
      <c r="C79" s="17"/>
      <c r="D79" s="17"/>
      <c r="E79" s="17">
        <v>458924.48</v>
      </c>
      <c r="F79" s="17">
        <v>646846.94000000006</v>
      </c>
      <c r="G79" s="27">
        <f>C79+D79+E79+F79</f>
        <v>1105771.42</v>
      </c>
      <c r="H79" s="27"/>
      <c r="I79" s="27"/>
      <c r="J79" s="27">
        <v>709.35907526881704</v>
      </c>
      <c r="K79" s="27">
        <v>999.83061962365593</v>
      </c>
      <c r="L79" s="27">
        <f>SUM(H79:K79)</f>
        <v>1709.189694892473</v>
      </c>
    </row>
    <row r="80" spans="1:13" s="35" customFormat="1">
      <c r="A80" s="23">
        <v>25</v>
      </c>
      <c r="B80" s="24" t="s">
        <v>50</v>
      </c>
      <c r="C80" s="25">
        <v>11710</v>
      </c>
      <c r="D80" s="25">
        <v>0</v>
      </c>
      <c r="E80" s="25">
        <v>1078410</v>
      </c>
      <c r="F80" s="25">
        <v>930060</v>
      </c>
      <c r="G80" s="25">
        <f>SUM(C80:F80)</f>
        <v>2020180</v>
      </c>
      <c r="H80" s="26">
        <v>18.100134408602148</v>
      </c>
      <c r="I80" s="26" t="s">
        <v>224</v>
      </c>
      <c r="J80" s="26">
        <v>1666.8971774193546</v>
      </c>
      <c r="K80" s="26">
        <v>1437.5927419354837</v>
      </c>
      <c r="L80" s="26">
        <f t="shared" ref="L80:L94" si="12">H80+I80+J80+K80</f>
        <v>3122.5900537634407</v>
      </c>
    </row>
    <row r="81" spans="1:12" s="35" customFormat="1">
      <c r="A81" s="34"/>
      <c r="B81" s="34" t="s">
        <v>107</v>
      </c>
      <c r="C81" s="17"/>
      <c r="D81" s="17"/>
      <c r="E81" s="17">
        <v>1078410</v>
      </c>
      <c r="F81" s="17">
        <v>930060</v>
      </c>
      <c r="G81" s="17">
        <f>SUM(C81:F81)</f>
        <v>2008470</v>
      </c>
      <c r="H81" s="27"/>
      <c r="I81" s="27"/>
      <c r="J81" s="27">
        <v>1666.8971774193546</v>
      </c>
      <c r="K81" s="27">
        <v>1437.5927419354837</v>
      </c>
      <c r="L81" s="27">
        <f t="shared" si="12"/>
        <v>3104.4899193548381</v>
      </c>
    </row>
    <row r="82" spans="1:12" s="35" customFormat="1">
      <c r="A82" s="23">
        <v>26</v>
      </c>
      <c r="B82" s="24" t="s">
        <v>51</v>
      </c>
      <c r="C82" s="25">
        <v>277969</v>
      </c>
      <c r="D82" s="25">
        <v>0</v>
      </c>
      <c r="E82" s="25">
        <v>2294504.91</v>
      </c>
      <c r="F82" s="25">
        <v>1163038.6485000001</v>
      </c>
      <c r="G82" s="25">
        <f t="shared" ref="G82:G89" si="13">SUM(C82:F82)</f>
        <v>3735512.5585000003</v>
      </c>
      <c r="H82" s="26">
        <v>429.65638440860215</v>
      </c>
      <c r="I82" s="26" t="s">
        <v>224</v>
      </c>
      <c r="J82" s="26">
        <v>3546.6137721774194</v>
      </c>
      <c r="K82" s="26">
        <v>1797.7075884072581</v>
      </c>
      <c r="L82" s="26">
        <f t="shared" si="12"/>
        <v>5773.9777449932799</v>
      </c>
    </row>
    <row r="83" spans="1:12" s="35" customFormat="1">
      <c r="A83" s="34"/>
      <c r="B83" s="34" t="s">
        <v>108</v>
      </c>
      <c r="C83" s="17">
        <v>277969</v>
      </c>
      <c r="D83" s="17"/>
      <c r="E83" s="17">
        <v>298286</v>
      </c>
      <c r="F83" s="17">
        <v>534998</v>
      </c>
      <c r="G83" s="27">
        <f t="shared" si="13"/>
        <v>1111253</v>
      </c>
      <c r="H83" s="27">
        <v>429.65638440860215</v>
      </c>
      <c r="I83" s="27"/>
      <c r="J83" s="27">
        <v>461.06034946236559</v>
      </c>
      <c r="K83" s="27">
        <v>826.94583333333333</v>
      </c>
      <c r="L83" s="27">
        <f t="shared" si="12"/>
        <v>1717.662567204301</v>
      </c>
    </row>
    <row r="84" spans="1:12" s="35" customFormat="1">
      <c r="A84" s="34"/>
      <c r="B84" s="34" t="s">
        <v>109</v>
      </c>
      <c r="C84" s="17"/>
      <c r="D84" s="17"/>
      <c r="E84" s="17">
        <v>1204614.9100000001</v>
      </c>
      <c r="F84" s="17">
        <v>558258.64850000013</v>
      </c>
      <c r="G84" s="27">
        <f t="shared" si="13"/>
        <v>1762873.5585000003</v>
      </c>
      <c r="H84" s="27"/>
      <c r="I84" s="27"/>
      <c r="J84" s="27">
        <v>1861.9719711021505</v>
      </c>
      <c r="K84" s="27">
        <v>862.89979270833351</v>
      </c>
      <c r="L84" s="27">
        <f t="shared" si="12"/>
        <v>2724.871763810484</v>
      </c>
    </row>
    <row r="85" spans="1:12" s="35" customFormat="1">
      <c r="A85" s="34"/>
      <c r="B85" s="34" t="s">
        <v>110</v>
      </c>
      <c r="C85" s="17"/>
      <c r="D85" s="17"/>
      <c r="E85" s="17">
        <v>114725</v>
      </c>
      <c r="F85" s="17">
        <v>11630</v>
      </c>
      <c r="G85" s="27">
        <f t="shared" si="13"/>
        <v>126355</v>
      </c>
      <c r="H85" s="27"/>
      <c r="I85" s="27"/>
      <c r="J85" s="27">
        <v>177.33030913978493</v>
      </c>
      <c r="K85" s="27">
        <v>17.976478494623652</v>
      </c>
      <c r="L85" s="27">
        <f t="shared" si="12"/>
        <v>195.30678763440858</v>
      </c>
    </row>
    <row r="86" spans="1:12" s="35" customFormat="1">
      <c r="A86" s="34"/>
      <c r="B86" s="34" t="s">
        <v>194</v>
      </c>
      <c r="C86" s="17"/>
      <c r="D86" s="17"/>
      <c r="E86" s="17">
        <v>34418</v>
      </c>
      <c r="F86" s="17">
        <v>34891</v>
      </c>
      <c r="G86" s="27">
        <f t="shared" si="13"/>
        <v>69309</v>
      </c>
      <c r="H86" s="27"/>
      <c r="I86" s="27"/>
      <c r="J86" s="27">
        <v>53.199865591397845</v>
      </c>
      <c r="K86" s="27">
        <v>53.930981182795698</v>
      </c>
      <c r="L86" s="27">
        <f t="shared" si="12"/>
        <v>107.13084677419354</v>
      </c>
    </row>
    <row r="87" spans="1:12" s="35" customFormat="1">
      <c r="A87" s="34"/>
      <c r="B87" s="34" t="s">
        <v>111</v>
      </c>
      <c r="C87" s="17"/>
      <c r="D87" s="17"/>
      <c r="E87" s="17">
        <v>642461</v>
      </c>
      <c r="F87" s="17">
        <v>0</v>
      </c>
      <c r="G87" s="27">
        <f t="shared" si="13"/>
        <v>642461</v>
      </c>
      <c r="H87" s="27"/>
      <c r="I87" s="27"/>
      <c r="J87" s="27">
        <v>993.05127688172036</v>
      </c>
      <c r="K87" s="70" t="s">
        <v>224</v>
      </c>
      <c r="L87" s="27">
        <f t="shared" si="12"/>
        <v>993.05127688172036</v>
      </c>
    </row>
    <row r="88" spans="1:12" s="35" customFormat="1">
      <c r="A88" s="34"/>
      <c r="B88" s="34" t="s">
        <v>195</v>
      </c>
      <c r="C88" s="17"/>
      <c r="D88" s="17"/>
      <c r="E88" s="17">
        <v>0</v>
      </c>
      <c r="F88" s="17">
        <v>23261</v>
      </c>
      <c r="G88" s="27">
        <f t="shared" si="13"/>
        <v>23261</v>
      </c>
      <c r="H88" s="27"/>
      <c r="I88" s="27"/>
      <c r="J88" s="70" t="s">
        <v>224</v>
      </c>
      <c r="K88" s="27">
        <v>35.954502688172042</v>
      </c>
      <c r="L88" s="27">
        <f t="shared" si="12"/>
        <v>35.954502688172042</v>
      </c>
    </row>
    <row r="89" spans="1:12" s="35" customFormat="1">
      <c r="A89" s="23">
        <v>27</v>
      </c>
      <c r="B89" s="24" t="s">
        <v>53</v>
      </c>
      <c r="C89" s="25">
        <v>879680</v>
      </c>
      <c r="D89" s="25">
        <v>0</v>
      </c>
      <c r="E89" s="25">
        <v>2996219</v>
      </c>
      <c r="F89" s="25">
        <v>977529</v>
      </c>
      <c r="G89" s="25">
        <f t="shared" si="13"/>
        <v>4853428</v>
      </c>
      <c r="H89" s="26">
        <v>1359.7204301075267</v>
      </c>
      <c r="I89" s="26" t="s">
        <v>224</v>
      </c>
      <c r="J89" s="26">
        <v>4631.2524865591395</v>
      </c>
      <c r="K89" s="26">
        <v>1510.9655241935482</v>
      </c>
      <c r="L89" s="26">
        <f t="shared" si="12"/>
        <v>7501.9384408602136</v>
      </c>
    </row>
    <row r="90" spans="1:12" s="35" customFormat="1">
      <c r="A90" s="34"/>
      <c r="B90" s="34" t="s">
        <v>112</v>
      </c>
      <c r="C90" s="17">
        <v>879680</v>
      </c>
      <c r="D90" s="17"/>
      <c r="E90" s="17">
        <v>1550843</v>
      </c>
      <c r="F90" s="17">
        <v>675375</v>
      </c>
      <c r="G90" s="17">
        <f t="shared" ref="G90" si="14">G89-G91-G92-G93-G94</f>
        <v>3105898</v>
      </c>
      <c r="H90" s="70">
        <v>1359.7204301075267</v>
      </c>
      <c r="I90" s="27"/>
      <c r="J90" s="27">
        <v>2397.1363575268815</v>
      </c>
      <c r="K90" s="27">
        <v>1043.9264112903224</v>
      </c>
      <c r="L90" s="27">
        <f t="shared" si="12"/>
        <v>4800.7831989247306</v>
      </c>
    </row>
    <row r="91" spans="1:12" s="35" customFormat="1">
      <c r="A91" s="34"/>
      <c r="B91" s="34" t="s">
        <v>113</v>
      </c>
      <c r="C91" s="17"/>
      <c r="D91" s="17"/>
      <c r="E91" s="17">
        <v>1026205</v>
      </c>
      <c r="F91" s="17">
        <v>265888</v>
      </c>
      <c r="G91" s="27">
        <f>SUM(C91:F91)</f>
        <v>1292093</v>
      </c>
      <c r="H91" s="27"/>
      <c r="I91" s="27"/>
      <c r="J91" s="27">
        <v>1586.2039650537633</v>
      </c>
      <c r="K91" s="27">
        <v>410.98279569892469</v>
      </c>
      <c r="L91" s="27">
        <f t="shared" si="12"/>
        <v>1997.1867607526881</v>
      </c>
    </row>
    <row r="92" spans="1:12" s="35" customFormat="1">
      <c r="A92" s="34"/>
      <c r="B92" s="34" t="s">
        <v>196</v>
      </c>
      <c r="C92" s="17"/>
      <c r="D92" s="17"/>
      <c r="E92" s="17">
        <v>314004</v>
      </c>
      <c r="F92" s="17">
        <v>2737</v>
      </c>
      <c r="G92" s="27">
        <f>SUM(C92:F92)</f>
        <v>316741</v>
      </c>
      <c r="H92" s="27"/>
      <c r="I92" s="27"/>
      <c r="J92" s="27">
        <v>485.35564516129028</v>
      </c>
      <c r="K92" s="27">
        <v>4.2305779569892472</v>
      </c>
      <c r="L92" s="27">
        <f t="shared" si="12"/>
        <v>489.58622311827952</v>
      </c>
    </row>
    <row r="93" spans="1:12" s="35" customFormat="1">
      <c r="A93" s="34"/>
      <c r="B93" s="34" t="s">
        <v>197</v>
      </c>
      <c r="C93" s="17"/>
      <c r="D93" s="17"/>
      <c r="E93" s="17">
        <v>26067</v>
      </c>
      <c r="F93" s="17">
        <v>0</v>
      </c>
      <c r="G93" s="27">
        <f>SUM(C93:F93)</f>
        <v>26067</v>
      </c>
      <c r="H93" s="27"/>
      <c r="I93" s="27"/>
      <c r="J93" s="27">
        <v>40.29173387096774</v>
      </c>
      <c r="K93" s="70" t="s">
        <v>224</v>
      </c>
      <c r="L93" s="27">
        <f t="shared" si="12"/>
        <v>40.29173387096774</v>
      </c>
    </row>
    <row r="94" spans="1:12" s="35" customFormat="1">
      <c r="A94" s="34"/>
      <c r="B94" s="34" t="s">
        <v>114</v>
      </c>
      <c r="C94" s="17"/>
      <c r="D94" s="17"/>
      <c r="E94" s="17">
        <v>79100</v>
      </c>
      <c r="F94" s="17">
        <v>33529</v>
      </c>
      <c r="G94" s="27">
        <f>SUM(C94:F94)</f>
        <v>112629</v>
      </c>
      <c r="H94" s="27"/>
      <c r="I94" s="27"/>
      <c r="J94" s="27">
        <v>122.26478494623655</v>
      </c>
      <c r="K94" s="27">
        <v>51.825739247311823</v>
      </c>
      <c r="L94" s="27">
        <f t="shared" si="12"/>
        <v>174.09052419354836</v>
      </c>
    </row>
    <row r="95" spans="1:12" s="35" customFormat="1">
      <c r="A95" s="23">
        <v>28</v>
      </c>
      <c r="B95" s="24" t="s">
        <v>54</v>
      </c>
      <c r="C95" s="25">
        <v>465224</v>
      </c>
      <c r="D95" s="25">
        <v>0</v>
      </c>
      <c r="E95" s="25">
        <v>1000196</v>
      </c>
      <c r="F95" s="25">
        <v>603413</v>
      </c>
      <c r="G95" s="25">
        <f>SUM(C95:F95)</f>
        <v>2068833</v>
      </c>
      <c r="H95" s="26">
        <v>719.0962365591397</v>
      </c>
      <c r="I95" s="26" t="s">
        <v>224</v>
      </c>
      <c r="J95" s="26">
        <v>1546.00188172043</v>
      </c>
      <c r="K95" s="26">
        <v>932.69482526881711</v>
      </c>
      <c r="L95" s="26">
        <f>H95+I95+J95+K95</f>
        <v>3197.7929435483866</v>
      </c>
    </row>
    <row r="96" spans="1:12" s="35" customFormat="1">
      <c r="A96" s="34"/>
      <c r="B96" s="34" t="s">
        <v>115</v>
      </c>
      <c r="C96" s="17">
        <v>465224</v>
      </c>
      <c r="D96" s="17">
        <v>0</v>
      </c>
      <c r="E96" s="17">
        <v>1000196</v>
      </c>
      <c r="F96" s="17">
        <v>603413</v>
      </c>
      <c r="G96" s="27">
        <f>C96+D96+E96+F96</f>
        <v>2068833</v>
      </c>
      <c r="H96" s="27">
        <v>719.0962365591397</v>
      </c>
      <c r="I96" s="27"/>
      <c r="J96" s="27">
        <v>1546.00188172043</v>
      </c>
      <c r="K96" s="27">
        <v>932.69482526881711</v>
      </c>
      <c r="L96" s="27">
        <f>H96+I96+J96+K96</f>
        <v>3197.7929435483866</v>
      </c>
    </row>
    <row r="97" spans="1:12" s="35" customFormat="1">
      <c r="A97" s="23">
        <v>29</v>
      </c>
      <c r="B97" s="24" t="s">
        <v>56</v>
      </c>
      <c r="C97" s="25">
        <v>125811</v>
      </c>
      <c r="D97" s="25">
        <v>0</v>
      </c>
      <c r="E97" s="25">
        <v>1380852</v>
      </c>
      <c r="F97" s="25">
        <v>630985</v>
      </c>
      <c r="G97" s="25">
        <f>SUM(C97:F97)</f>
        <v>2137648</v>
      </c>
      <c r="H97" s="26">
        <v>194.46592741935481</v>
      </c>
      <c r="I97" s="26" t="s">
        <v>224</v>
      </c>
      <c r="J97" s="26">
        <v>2134.3814516129032</v>
      </c>
      <c r="K97" s="26">
        <v>975.31283602150529</v>
      </c>
      <c r="L97" s="26">
        <f>H97+I97+J97+K97</f>
        <v>3304.1602150537637</v>
      </c>
    </row>
    <row r="98" spans="1:12" s="35" customFormat="1">
      <c r="A98" s="34"/>
      <c r="B98" s="34" t="s">
        <v>116</v>
      </c>
      <c r="C98" s="17">
        <v>125811</v>
      </c>
      <c r="D98" s="17"/>
      <c r="E98" s="17">
        <v>1380852</v>
      </c>
      <c r="F98" s="17">
        <v>630985</v>
      </c>
      <c r="G98" s="27">
        <f>SUM(C98:F98)</f>
        <v>2137648</v>
      </c>
      <c r="H98" s="27">
        <v>194.46592741935481</v>
      </c>
      <c r="I98" s="27"/>
      <c r="J98" s="27">
        <v>2134.3814516129032</v>
      </c>
      <c r="K98" s="27">
        <v>975.31283602150529</v>
      </c>
      <c r="L98" s="27">
        <f t="shared" ref="L98:L120" si="15">H98+I98+J98+K98</f>
        <v>3304.1602150537637</v>
      </c>
    </row>
    <row r="99" spans="1:12" s="35" customFormat="1">
      <c r="A99" s="23">
        <v>30</v>
      </c>
      <c r="B99" s="24" t="s">
        <v>57</v>
      </c>
      <c r="C99" s="25">
        <v>23159</v>
      </c>
      <c r="D99" s="25">
        <v>0</v>
      </c>
      <c r="E99" s="25">
        <v>3650289</v>
      </c>
      <c r="F99" s="25">
        <v>1986178</v>
      </c>
      <c r="G99" s="25">
        <f>SUM(C99:F99)</f>
        <v>5659626</v>
      </c>
      <c r="H99" s="26">
        <v>35.796841397849462</v>
      </c>
      <c r="I99" s="26" t="s">
        <v>224</v>
      </c>
      <c r="J99" s="26">
        <v>5642.247782258064</v>
      </c>
      <c r="K99" s="26">
        <v>3070.0331989247311</v>
      </c>
      <c r="L99" s="26">
        <f t="shared" si="15"/>
        <v>8748.0778225806444</v>
      </c>
    </row>
    <row r="100" spans="1:12" s="35" customFormat="1">
      <c r="A100" s="34"/>
      <c r="B100" s="34" t="s">
        <v>117</v>
      </c>
      <c r="C100" s="17"/>
      <c r="D100" s="17"/>
      <c r="E100" s="17">
        <v>3650289</v>
      </c>
      <c r="F100" s="17">
        <v>1986178</v>
      </c>
      <c r="G100" s="17">
        <f>G99</f>
        <v>5659626</v>
      </c>
      <c r="H100" s="27"/>
      <c r="I100" s="27"/>
      <c r="J100" s="27">
        <v>5642.247782258064</v>
      </c>
      <c r="K100" s="27">
        <v>3070.0331989247311</v>
      </c>
      <c r="L100" s="27">
        <f t="shared" si="15"/>
        <v>8712.2809811827956</v>
      </c>
    </row>
    <row r="101" spans="1:12" s="35" customFormat="1">
      <c r="A101" s="23">
        <v>31</v>
      </c>
      <c r="B101" s="24" t="s">
        <v>59</v>
      </c>
      <c r="C101" s="25">
        <v>9467</v>
      </c>
      <c r="D101" s="25">
        <v>0</v>
      </c>
      <c r="E101" s="25">
        <v>928897</v>
      </c>
      <c r="F101" s="36">
        <v>721896</v>
      </c>
      <c r="G101" s="25">
        <f>SUM(C101:F101)</f>
        <v>1660260</v>
      </c>
      <c r="H101" s="26">
        <v>14.633131720430107</v>
      </c>
      <c r="I101" s="26" t="s">
        <v>224</v>
      </c>
      <c r="J101" s="26">
        <v>1435.7950940860214</v>
      </c>
      <c r="K101" s="26">
        <v>1115.8338709677419</v>
      </c>
      <c r="L101" s="26">
        <f t="shared" si="15"/>
        <v>2566.2620967741932</v>
      </c>
    </row>
    <row r="102" spans="1:12" s="35" customFormat="1">
      <c r="A102" s="34"/>
      <c r="B102" s="34" t="s">
        <v>118</v>
      </c>
      <c r="C102" s="17">
        <v>9467</v>
      </c>
      <c r="D102" s="17"/>
      <c r="E102" s="17">
        <v>928897</v>
      </c>
      <c r="F102" s="17">
        <v>721896</v>
      </c>
      <c r="G102" s="27">
        <f>E102+F102</f>
        <v>1650793</v>
      </c>
      <c r="H102" s="27"/>
      <c r="I102" s="27"/>
      <c r="J102" s="27">
        <v>1435.7950940860214</v>
      </c>
      <c r="K102" s="27">
        <v>1115.8338709677419</v>
      </c>
      <c r="L102" s="27">
        <f t="shared" si="15"/>
        <v>2551.6289650537633</v>
      </c>
    </row>
    <row r="103" spans="1:12" s="35" customFormat="1">
      <c r="A103" s="18">
        <v>32</v>
      </c>
      <c r="B103" s="19" t="s">
        <v>61</v>
      </c>
      <c r="C103" s="20">
        <v>0</v>
      </c>
      <c r="D103" s="20">
        <v>0</v>
      </c>
      <c r="E103" s="20">
        <v>10775</v>
      </c>
      <c r="F103" s="20">
        <v>19196</v>
      </c>
      <c r="G103" s="20">
        <f>SUM(C103:F103)</f>
        <v>29971</v>
      </c>
      <c r="H103" s="21" t="s">
        <v>224</v>
      </c>
      <c r="I103" s="21" t="s">
        <v>224</v>
      </c>
      <c r="J103" s="21">
        <v>16.654905913978492</v>
      </c>
      <c r="K103" s="21">
        <v>29.671236559139782</v>
      </c>
      <c r="L103" s="21">
        <f t="shared" si="15"/>
        <v>46.326142473118274</v>
      </c>
    </row>
    <row r="104" spans="1:12" s="35" customFormat="1">
      <c r="A104" s="34"/>
      <c r="B104" s="34" t="s">
        <v>119</v>
      </c>
      <c r="C104" s="17"/>
      <c r="D104" s="17"/>
      <c r="E104" s="17">
        <v>10775</v>
      </c>
      <c r="F104" s="17">
        <v>19196</v>
      </c>
      <c r="G104" s="27">
        <f>C104+D104+E104+F104</f>
        <v>29971</v>
      </c>
      <c r="H104" s="70" t="s">
        <v>224</v>
      </c>
      <c r="I104" s="27"/>
      <c r="J104" s="27">
        <v>16.654905913978492</v>
      </c>
      <c r="K104" s="27">
        <v>29.671236559139782</v>
      </c>
      <c r="L104" s="27">
        <f t="shared" si="15"/>
        <v>46.326142473118274</v>
      </c>
    </row>
    <row r="105" spans="1:12" s="35" customFormat="1">
      <c r="A105" s="18">
        <v>33</v>
      </c>
      <c r="B105" s="19" t="s">
        <v>60</v>
      </c>
      <c r="C105" s="20">
        <v>573921</v>
      </c>
      <c r="D105" s="20">
        <v>92513</v>
      </c>
      <c r="E105" s="20">
        <v>4818171</v>
      </c>
      <c r="F105" s="20">
        <v>2260684</v>
      </c>
      <c r="G105" s="20">
        <f>SUM(C105:F105)</f>
        <v>7745289</v>
      </c>
      <c r="H105" s="21">
        <v>887.10907258064503</v>
      </c>
      <c r="I105" s="21">
        <v>142.99724462365589</v>
      </c>
      <c r="J105" s="21">
        <v>7447.4417338709673</v>
      </c>
      <c r="K105" s="21">
        <v>3494.3368279569891</v>
      </c>
      <c r="L105" s="21">
        <f t="shared" si="15"/>
        <v>11971.884879032257</v>
      </c>
    </row>
    <row r="106" spans="1:12" s="35" customFormat="1">
      <c r="A106" s="34"/>
      <c r="B106" s="34" t="s">
        <v>120</v>
      </c>
      <c r="C106" s="17">
        <v>573921</v>
      </c>
      <c r="D106" s="17">
        <v>92513</v>
      </c>
      <c r="E106" s="17">
        <v>4818171</v>
      </c>
      <c r="F106" s="17">
        <v>2260684</v>
      </c>
      <c r="G106" s="27">
        <f>C106+D106+E106+F106</f>
        <v>7745289</v>
      </c>
      <c r="H106" s="27">
        <v>887.10907258064503</v>
      </c>
      <c r="I106" s="27"/>
      <c r="J106" s="27">
        <v>7447.4417338709673</v>
      </c>
      <c r="K106" s="27">
        <v>3494.3368279569891</v>
      </c>
      <c r="L106" s="27">
        <f t="shared" si="15"/>
        <v>11828.887634408602</v>
      </c>
    </row>
    <row r="107" spans="1:12" s="35" customFormat="1">
      <c r="A107" s="18">
        <v>34</v>
      </c>
      <c r="B107" s="71" t="s">
        <v>180</v>
      </c>
      <c r="C107" s="20">
        <v>0</v>
      </c>
      <c r="D107" s="20">
        <v>0</v>
      </c>
      <c r="E107" s="20">
        <v>337210</v>
      </c>
      <c r="F107" s="20">
        <v>0</v>
      </c>
      <c r="G107" s="20">
        <f>SUM(C107:F107)</f>
        <v>337210</v>
      </c>
      <c r="H107" s="21" t="s">
        <v>224</v>
      </c>
      <c r="I107" s="21" t="s">
        <v>224</v>
      </c>
      <c r="J107" s="20">
        <v>521.22513440860212</v>
      </c>
      <c r="K107" s="20" t="s">
        <v>224</v>
      </c>
      <c r="L107" s="20">
        <f t="shared" si="15"/>
        <v>521.22513440860212</v>
      </c>
    </row>
    <row r="108" spans="1:12" s="35" customFormat="1">
      <c r="A108" s="34"/>
      <c r="B108" s="34" t="s">
        <v>181</v>
      </c>
      <c r="C108" s="17">
        <v>0</v>
      </c>
      <c r="D108" s="17">
        <v>0</v>
      </c>
      <c r="E108" s="17">
        <v>337210</v>
      </c>
      <c r="F108" s="17">
        <v>0</v>
      </c>
      <c r="G108" s="27">
        <f>C108+D108+E108+F108</f>
        <v>337210</v>
      </c>
      <c r="H108" s="70" t="s">
        <v>224</v>
      </c>
      <c r="I108" s="70"/>
      <c r="J108" s="70">
        <v>521.22513440860212</v>
      </c>
      <c r="K108" s="70" t="s">
        <v>224</v>
      </c>
      <c r="L108" s="70">
        <f t="shared" si="15"/>
        <v>521.22513440860212</v>
      </c>
    </row>
    <row r="109" spans="1:12" s="35" customFormat="1">
      <c r="A109" s="18">
        <v>35</v>
      </c>
      <c r="B109" s="71" t="s">
        <v>178</v>
      </c>
      <c r="C109" s="20">
        <v>0</v>
      </c>
      <c r="D109" s="20">
        <v>0</v>
      </c>
      <c r="E109" s="20">
        <v>20360</v>
      </c>
      <c r="F109" s="20">
        <v>55685</v>
      </c>
      <c r="G109" s="20">
        <f>SUM(C109:F109)</f>
        <v>76045</v>
      </c>
      <c r="H109" s="21" t="s">
        <v>224</v>
      </c>
      <c r="I109" s="21" t="s">
        <v>224</v>
      </c>
      <c r="J109" s="20">
        <v>31.47043010752688</v>
      </c>
      <c r="K109" s="20">
        <v>86.072244623655905</v>
      </c>
      <c r="L109" s="20">
        <f t="shared" si="15"/>
        <v>117.54267473118279</v>
      </c>
    </row>
    <row r="110" spans="1:12" s="35" customFormat="1">
      <c r="A110" s="34"/>
      <c r="B110" s="34" t="s">
        <v>179</v>
      </c>
      <c r="C110" s="17">
        <v>0</v>
      </c>
      <c r="D110" s="17">
        <v>0</v>
      </c>
      <c r="E110" s="17">
        <v>20360</v>
      </c>
      <c r="F110" s="17">
        <v>55685</v>
      </c>
      <c r="G110" s="27">
        <f>C110+D110+E110+F110</f>
        <v>76045</v>
      </c>
      <c r="H110" s="70" t="s">
        <v>224</v>
      </c>
      <c r="I110" s="70"/>
      <c r="J110" s="70">
        <v>31.47043010752688</v>
      </c>
      <c r="K110" s="70">
        <v>86.072244623655905</v>
      </c>
      <c r="L110" s="70">
        <f t="shared" si="15"/>
        <v>117.54267473118279</v>
      </c>
    </row>
    <row r="111" spans="1:12" s="35" customFormat="1">
      <c r="A111" s="18">
        <v>36</v>
      </c>
      <c r="B111" s="19" t="s">
        <v>62</v>
      </c>
      <c r="C111" s="20">
        <v>0</v>
      </c>
      <c r="D111" s="20">
        <v>0</v>
      </c>
      <c r="E111" s="20">
        <v>374461</v>
      </c>
      <c r="F111" s="72">
        <v>54045</v>
      </c>
      <c r="G111" s="20">
        <f>SUM(C111:F111)</f>
        <v>428506</v>
      </c>
      <c r="H111" s="21" t="s">
        <v>224</v>
      </c>
      <c r="I111" s="21" t="s">
        <v>224</v>
      </c>
      <c r="J111" s="21">
        <v>578.80396505376336</v>
      </c>
      <c r="K111" s="21">
        <v>83.537298387096769</v>
      </c>
      <c r="L111" s="21">
        <f t="shared" si="15"/>
        <v>662.34126344086008</v>
      </c>
    </row>
    <row r="112" spans="1:12" s="35" customFormat="1" ht="30">
      <c r="A112" s="34"/>
      <c r="B112" s="37" t="s">
        <v>121</v>
      </c>
      <c r="C112" s="17"/>
      <c r="D112" s="17"/>
      <c r="E112" s="17">
        <v>374461</v>
      </c>
      <c r="F112" s="17">
        <v>54045</v>
      </c>
      <c r="G112" s="27">
        <f>SUM(C112:F112)</f>
        <v>428506</v>
      </c>
      <c r="H112" s="27"/>
      <c r="I112" s="27"/>
      <c r="J112" s="27">
        <v>578.80396505376336</v>
      </c>
      <c r="K112" s="27">
        <v>83.537298387096769</v>
      </c>
      <c r="L112" s="27">
        <f t="shared" si="15"/>
        <v>662.34126344086008</v>
      </c>
    </row>
    <row r="113" spans="1:12" s="35" customFormat="1">
      <c r="A113" s="18">
        <v>37</v>
      </c>
      <c r="B113" s="19" t="s">
        <v>63</v>
      </c>
      <c r="C113" s="20">
        <v>176767</v>
      </c>
      <c r="D113" s="20">
        <v>0</v>
      </c>
      <c r="E113" s="20">
        <v>95379</v>
      </c>
      <c r="F113" s="20">
        <v>94916</v>
      </c>
      <c r="G113" s="20">
        <f>SUM(C113:F113)</f>
        <v>367062</v>
      </c>
      <c r="H113" s="21">
        <v>273.22856182795698</v>
      </c>
      <c r="I113" s="21" t="s">
        <v>224</v>
      </c>
      <c r="J113" s="21">
        <v>147.42721774193546</v>
      </c>
      <c r="K113" s="21">
        <v>146.71155913978492</v>
      </c>
      <c r="L113" s="21">
        <f t="shared" si="15"/>
        <v>567.36733870967737</v>
      </c>
    </row>
    <row r="114" spans="1:12" s="35" customFormat="1">
      <c r="A114" s="34"/>
      <c r="B114" s="34" t="s">
        <v>122</v>
      </c>
      <c r="C114" s="17">
        <v>176767</v>
      </c>
      <c r="D114" s="17"/>
      <c r="E114" s="17">
        <v>95379</v>
      </c>
      <c r="F114" s="17">
        <v>94916</v>
      </c>
      <c r="G114" s="27">
        <f t="shared" ref="G114" si="16">G113</f>
        <v>367062</v>
      </c>
      <c r="H114" s="27">
        <v>273.22856182795698</v>
      </c>
      <c r="I114" s="27"/>
      <c r="J114" s="27">
        <v>147.42721774193546</v>
      </c>
      <c r="K114" s="27">
        <v>146.71155913978492</v>
      </c>
      <c r="L114" s="27">
        <f t="shared" si="15"/>
        <v>567.36733870967737</v>
      </c>
    </row>
    <row r="115" spans="1:12" s="35" customFormat="1">
      <c r="A115" s="23">
        <v>38</v>
      </c>
      <c r="B115" s="24" t="s">
        <v>64</v>
      </c>
      <c r="C115" s="25">
        <v>0</v>
      </c>
      <c r="D115" s="25">
        <v>0</v>
      </c>
      <c r="E115" s="25">
        <v>215524</v>
      </c>
      <c r="F115" s="25">
        <v>58459</v>
      </c>
      <c r="G115" s="25">
        <f t="shared" ref="G115:G120" si="17">SUM(C115:F115)</f>
        <v>273983</v>
      </c>
      <c r="H115" s="26" t="s">
        <v>224</v>
      </c>
      <c r="I115" s="26" t="s">
        <v>224</v>
      </c>
      <c r="J115" s="26">
        <v>333.13521505376343</v>
      </c>
      <c r="K115" s="26">
        <v>90.360013440860214</v>
      </c>
      <c r="L115" s="26">
        <f t="shared" si="15"/>
        <v>423.49522849462363</v>
      </c>
    </row>
    <row r="116" spans="1:12" s="35" customFormat="1" ht="24" customHeight="1">
      <c r="A116" s="34"/>
      <c r="B116" s="37" t="s">
        <v>123</v>
      </c>
      <c r="C116" s="17"/>
      <c r="D116" s="17"/>
      <c r="E116" s="17">
        <v>51725.759999999995</v>
      </c>
      <c r="F116" s="17">
        <v>3565.9989999999998</v>
      </c>
      <c r="G116" s="27">
        <f t="shared" si="17"/>
        <v>55291.758999999991</v>
      </c>
      <c r="H116" s="27"/>
      <c r="I116" s="27"/>
      <c r="J116" s="27">
        <v>79.952451612903218</v>
      </c>
      <c r="K116" s="27">
        <v>5.5119608198924723</v>
      </c>
      <c r="L116" s="27">
        <f t="shared" si="15"/>
        <v>85.464412432795683</v>
      </c>
    </row>
    <row r="117" spans="1:12" s="35" customFormat="1">
      <c r="A117" s="34"/>
      <c r="B117" s="34" t="s">
        <v>124</v>
      </c>
      <c r="C117" s="17"/>
      <c r="D117" s="17"/>
      <c r="E117" s="17">
        <v>163798.24</v>
      </c>
      <c r="F117" s="17">
        <v>54893.001000000004</v>
      </c>
      <c r="G117" s="27">
        <f t="shared" si="17"/>
        <v>218691.24099999998</v>
      </c>
      <c r="H117" s="27"/>
      <c r="I117" s="27"/>
      <c r="J117" s="27">
        <v>253.18276344086019</v>
      </c>
      <c r="K117" s="27">
        <v>84.848052620967749</v>
      </c>
      <c r="L117" s="27">
        <f t="shared" si="15"/>
        <v>338.03081606182792</v>
      </c>
    </row>
    <row r="118" spans="1:12" s="35" customFormat="1">
      <c r="A118" s="23">
        <v>39</v>
      </c>
      <c r="B118" s="24" t="s">
        <v>65</v>
      </c>
      <c r="C118" s="25">
        <v>0</v>
      </c>
      <c r="D118" s="25">
        <v>141171</v>
      </c>
      <c r="E118" s="25">
        <v>1089321</v>
      </c>
      <c r="F118" s="25">
        <v>1323097</v>
      </c>
      <c r="G118" s="25">
        <f>SUM(C118:F118)</f>
        <v>2553589</v>
      </c>
      <c r="H118" s="26" t="s">
        <v>224</v>
      </c>
      <c r="I118" s="26">
        <v>218.20786290322579</v>
      </c>
      <c r="J118" s="26">
        <v>1683.7622983870967</v>
      </c>
      <c r="K118" s="26">
        <v>2045.1096102150536</v>
      </c>
      <c r="L118" s="26">
        <f t="shared" si="15"/>
        <v>3947.0797715053759</v>
      </c>
    </row>
    <row r="119" spans="1:12" s="35" customFormat="1">
      <c r="A119" s="34"/>
      <c r="B119" s="34" t="s">
        <v>125</v>
      </c>
      <c r="C119" s="17"/>
      <c r="D119" s="17">
        <v>141171</v>
      </c>
      <c r="E119" s="17">
        <v>1089321</v>
      </c>
      <c r="F119" s="17">
        <v>1323097</v>
      </c>
      <c r="G119" s="27">
        <f t="shared" si="17"/>
        <v>2553589</v>
      </c>
      <c r="H119" s="27"/>
      <c r="I119" s="27">
        <v>218.20786290322579</v>
      </c>
      <c r="J119" s="27">
        <v>1683.7622983870967</v>
      </c>
      <c r="K119" s="27">
        <v>2045.1096102150536</v>
      </c>
      <c r="L119" s="27">
        <f t="shared" si="15"/>
        <v>3947.0797715053759</v>
      </c>
    </row>
    <row r="120" spans="1:12" s="35" customFormat="1">
      <c r="A120" s="23">
        <v>40</v>
      </c>
      <c r="B120" s="24" t="s">
        <v>66</v>
      </c>
      <c r="C120" s="25">
        <v>0</v>
      </c>
      <c r="D120" s="25">
        <v>0</v>
      </c>
      <c r="E120" s="25">
        <v>410061</v>
      </c>
      <c r="F120" s="25">
        <v>782793</v>
      </c>
      <c r="G120" s="25">
        <f t="shared" si="17"/>
        <v>1192854</v>
      </c>
      <c r="H120" s="26" t="s">
        <v>224</v>
      </c>
      <c r="I120" s="26" t="s">
        <v>224</v>
      </c>
      <c r="J120" s="26">
        <v>633.83084677419345</v>
      </c>
      <c r="K120" s="26">
        <v>1209.9622983870966</v>
      </c>
      <c r="L120" s="26">
        <f t="shared" si="15"/>
        <v>1843.7931451612899</v>
      </c>
    </row>
    <row r="121" spans="1:12" s="35" customFormat="1">
      <c r="A121" s="34"/>
      <c r="B121" s="34" t="s">
        <v>126</v>
      </c>
      <c r="C121" s="17"/>
      <c r="D121" s="17"/>
      <c r="E121" s="17">
        <v>410061</v>
      </c>
      <c r="F121" s="17">
        <v>782793</v>
      </c>
      <c r="G121" s="27">
        <f>SUM(C121:F121)</f>
        <v>1192854</v>
      </c>
      <c r="H121" s="27"/>
      <c r="I121" s="27"/>
      <c r="J121" s="27">
        <v>633.83084677419345</v>
      </c>
      <c r="K121" s="27">
        <v>1209.9622983870966</v>
      </c>
      <c r="L121" s="27">
        <f>SUM(H121:K121)</f>
        <v>1843.7931451612899</v>
      </c>
    </row>
    <row r="122" spans="1:12" s="35" customFormat="1">
      <c r="A122" s="23">
        <v>41</v>
      </c>
      <c r="B122" s="24" t="s">
        <v>68</v>
      </c>
      <c r="C122" s="25">
        <v>115552</v>
      </c>
      <c r="D122" s="25">
        <v>0</v>
      </c>
      <c r="E122" s="25">
        <v>1317750</v>
      </c>
      <c r="F122" s="25">
        <v>453700</v>
      </c>
      <c r="G122" s="25">
        <f t="shared" ref="G122:G132" si="18">SUM(C122:F122)</f>
        <v>1887002</v>
      </c>
      <c r="H122" s="26">
        <v>178.60860215053762</v>
      </c>
      <c r="I122" s="26" t="s">
        <v>224</v>
      </c>
      <c r="J122" s="26">
        <v>2036.8447580645161</v>
      </c>
      <c r="K122" s="26">
        <v>701.28360215053749</v>
      </c>
      <c r="L122" s="26">
        <f>H122+I122+J122+K122</f>
        <v>2916.7369623655914</v>
      </c>
    </row>
    <row r="123" spans="1:12" s="35" customFormat="1">
      <c r="A123" s="34"/>
      <c r="B123" s="34" t="s">
        <v>127</v>
      </c>
      <c r="C123" s="17">
        <v>115552</v>
      </c>
      <c r="D123" s="17"/>
      <c r="E123" s="17">
        <v>387287</v>
      </c>
      <c r="F123" s="17">
        <v>117962</v>
      </c>
      <c r="G123" s="27">
        <f>SUM(C123:F123)</f>
        <v>620801</v>
      </c>
      <c r="H123" s="27">
        <v>178.60860215053762</v>
      </c>
      <c r="I123" s="27"/>
      <c r="J123" s="27">
        <v>598.6290994623655</v>
      </c>
      <c r="K123" s="27">
        <v>182.33373655913979</v>
      </c>
      <c r="L123" s="27">
        <f t="shared" ref="L123:L129" si="19">H123+I123+J123+K123</f>
        <v>959.57143817204292</v>
      </c>
    </row>
    <row r="124" spans="1:12" s="35" customFormat="1">
      <c r="A124" s="34"/>
      <c r="B124" s="34" t="s">
        <v>128</v>
      </c>
      <c r="C124" s="17"/>
      <c r="D124" s="17"/>
      <c r="E124" s="17">
        <v>126240</v>
      </c>
      <c r="F124" s="17">
        <v>0</v>
      </c>
      <c r="G124" s="27">
        <f t="shared" si="18"/>
        <v>126240</v>
      </c>
      <c r="H124" s="27"/>
      <c r="I124" s="27"/>
      <c r="J124" s="27">
        <v>195.12903225806451</v>
      </c>
      <c r="K124" s="70" t="s">
        <v>224</v>
      </c>
      <c r="L124" s="27">
        <f t="shared" si="19"/>
        <v>195.12903225806451</v>
      </c>
    </row>
    <row r="125" spans="1:12" s="35" customFormat="1">
      <c r="A125" s="34"/>
      <c r="B125" s="34" t="s">
        <v>129</v>
      </c>
      <c r="C125" s="17"/>
      <c r="D125" s="17"/>
      <c r="E125" s="17">
        <v>18976</v>
      </c>
      <c r="F125" s="17">
        <v>0</v>
      </c>
      <c r="G125" s="27">
        <f t="shared" si="18"/>
        <v>18976</v>
      </c>
      <c r="H125" s="27"/>
      <c r="I125" s="27"/>
      <c r="J125" s="27">
        <v>29.331182795698922</v>
      </c>
      <c r="K125" s="70" t="s">
        <v>224</v>
      </c>
      <c r="L125" s="27">
        <f t="shared" si="19"/>
        <v>29.331182795698922</v>
      </c>
    </row>
    <row r="126" spans="1:12" s="35" customFormat="1">
      <c r="A126" s="34"/>
      <c r="B126" s="34" t="s">
        <v>130</v>
      </c>
      <c r="C126" s="17"/>
      <c r="D126" s="17"/>
      <c r="E126" s="17">
        <v>47703</v>
      </c>
      <c r="F126" s="17">
        <v>37249</v>
      </c>
      <c r="G126" s="27">
        <f t="shared" si="18"/>
        <v>84952</v>
      </c>
      <c r="H126" s="27"/>
      <c r="I126" s="27"/>
      <c r="J126" s="27">
        <v>73.734475806451599</v>
      </c>
      <c r="K126" s="27">
        <v>57.575739247311823</v>
      </c>
      <c r="L126" s="27">
        <f t="shared" si="19"/>
        <v>131.31021505376341</v>
      </c>
    </row>
    <row r="127" spans="1:12" s="35" customFormat="1" ht="15.75" customHeight="1">
      <c r="A127" s="34"/>
      <c r="B127" s="34" t="s">
        <v>131</v>
      </c>
      <c r="C127" s="17"/>
      <c r="D127" s="17"/>
      <c r="E127" s="17">
        <v>40322</v>
      </c>
      <c r="F127" s="17">
        <v>56712</v>
      </c>
      <c r="G127" s="27">
        <f t="shared" si="18"/>
        <v>97034</v>
      </c>
      <c r="H127" s="27"/>
      <c r="I127" s="27"/>
      <c r="J127" s="27">
        <v>62.325672043010748</v>
      </c>
      <c r="K127" s="27">
        <v>87.659677419354821</v>
      </c>
      <c r="L127" s="27">
        <f t="shared" si="19"/>
        <v>149.98534946236558</v>
      </c>
    </row>
    <row r="128" spans="1:12" s="35" customFormat="1">
      <c r="A128" s="34"/>
      <c r="B128" s="34" t="s">
        <v>132</v>
      </c>
      <c r="C128" s="17"/>
      <c r="D128" s="17"/>
      <c r="E128" s="17">
        <v>77879</v>
      </c>
      <c r="F128" s="17">
        <v>147226</v>
      </c>
      <c r="G128" s="27">
        <f t="shared" si="18"/>
        <v>225105</v>
      </c>
      <c r="H128" s="27"/>
      <c r="I128" s="27"/>
      <c r="J128" s="27">
        <v>120.37748655913977</v>
      </c>
      <c r="K128" s="27">
        <v>227.56706989247309</v>
      </c>
      <c r="L128" s="27">
        <f t="shared" si="19"/>
        <v>347.94455645161287</v>
      </c>
    </row>
    <row r="129" spans="1:12" s="35" customFormat="1">
      <c r="A129" s="34"/>
      <c r="B129" s="34" t="s">
        <v>133</v>
      </c>
      <c r="C129" s="17"/>
      <c r="D129" s="17"/>
      <c r="E129" s="17">
        <v>619343</v>
      </c>
      <c r="F129" s="17">
        <v>94551</v>
      </c>
      <c r="G129" s="27">
        <f t="shared" si="18"/>
        <v>713894</v>
      </c>
      <c r="H129" s="27"/>
      <c r="I129" s="27"/>
      <c r="J129" s="27">
        <v>957.31780913978491</v>
      </c>
      <c r="K129" s="27">
        <v>146.14737903225804</v>
      </c>
      <c r="L129" s="27">
        <f t="shared" si="19"/>
        <v>1103.4651881720429</v>
      </c>
    </row>
    <row r="130" spans="1:12" s="35" customFormat="1">
      <c r="A130" s="23">
        <v>42</v>
      </c>
      <c r="B130" s="38" t="s">
        <v>69</v>
      </c>
      <c r="C130" s="39">
        <v>0</v>
      </c>
      <c r="D130" s="39">
        <v>0</v>
      </c>
      <c r="E130" s="39">
        <v>488952</v>
      </c>
      <c r="F130" s="39">
        <v>99546</v>
      </c>
      <c r="G130" s="25">
        <f t="shared" si="18"/>
        <v>588498</v>
      </c>
      <c r="H130" s="40" t="s">
        <v>224</v>
      </c>
      <c r="I130" s="40" t="s">
        <v>224</v>
      </c>
      <c r="J130" s="26">
        <v>755.77258064516127</v>
      </c>
      <c r="K130" s="26">
        <v>153.86814516129033</v>
      </c>
      <c r="L130" s="26">
        <f>H130+I130+J130+K130</f>
        <v>909.64072580645166</v>
      </c>
    </row>
    <row r="131" spans="1:12" s="35" customFormat="1" ht="30">
      <c r="A131" s="34"/>
      <c r="B131" s="37" t="s">
        <v>134</v>
      </c>
      <c r="C131" s="17"/>
      <c r="D131" s="17"/>
      <c r="E131" s="17">
        <v>488952</v>
      </c>
      <c r="F131" s="17">
        <v>99546</v>
      </c>
      <c r="G131" s="27">
        <f t="shared" si="18"/>
        <v>588498</v>
      </c>
      <c r="H131" s="27"/>
      <c r="I131" s="27"/>
      <c r="J131" s="27">
        <v>755.77258064516127</v>
      </c>
      <c r="K131" s="27">
        <v>153.86814516129033</v>
      </c>
      <c r="L131" s="27">
        <f>SUM(H131:K131)</f>
        <v>909.64072580645166</v>
      </c>
    </row>
    <row r="132" spans="1:12" s="35" customFormat="1">
      <c r="A132" s="23">
        <v>43</v>
      </c>
      <c r="B132" s="24" t="s">
        <v>71</v>
      </c>
      <c r="C132" s="25">
        <v>15703</v>
      </c>
      <c r="D132" s="25">
        <v>0</v>
      </c>
      <c r="E132" s="25">
        <v>3770578</v>
      </c>
      <c r="F132" s="25">
        <v>3379722</v>
      </c>
      <c r="G132" s="25">
        <f t="shared" si="18"/>
        <v>7166003</v>
      </c>
      <c r="H132" s="26">
        <v>24.272110215053761</v>
      </c>
      <c r="I132" s="26" t="s">
        <v>224</v>
      </c>
      <c r="J132" s="26">
        <v>5828.1783602150535</v>
      </c>
      <c r="K132" s="26">
        <v>5224.0326612903218</v>
      </c>
      <c r="L132" s="26">
        <f>H132+I132+J132+K132</f>
        <v>11076.48313172043</v>
      </c>
    </row>
    <row r="133" spans="1:12" s="35" customFormat="1">
      <c r="A133" s="34"/>
      <c r="B133" s="34" t="s">
        <v>135</v>
      </c>
      <c r="C133" s="17">
        <v>15703</v>
      </c>
      <c r="D133" s="17"/>
      <c r="E133" s="17">
        <v>3770578</v>
      </c>
      <c r="F133" s="17">
        <v>3379722</v>
      </c>
      <c r="G133" s="27">
        <f>C133+D133+E133+F133</f>
        <v>7166003</v>
      </c>
      <c r="H133" s="27">
        <v>24.272110215053761</v>
      </c>
      <c r="I133" s="27"/>
      <c r="J133" s="27">
        <v>5828.1783602150535</v>
      </c>
      <c r="K133" s="27">
        <v>5224.0326612903218</v>
      </c>
      <c r="L133" s="27">
        <f>H133+I133+J133+K133</f>
        <v>11076.48313172043</v>
      </c>
    </row>
    <row r="134" spans="1:12" s="35" customFormat="1">
      <c r="A134" s="23">
        <v>44</v>
      </c>
      <c r="B134" s="24" t="s">
        <v>182</v>
      </c>
      <c r="C134" s="25">
        <v>0</v>
      </c>
      <c r="D134" s="25">
        <v>0</v>
      </c>
      <c r="E134" s="25">
        <v>202719</v>
      </c>
      <c r="F134" s="25">
        <v>0</v>
      </c>
      <c r="G134" s="25">
        <f t="shared" ref="G134:G135" si="20">SUM(C134:F134)</f>
        <v>202719</v>
      </c>
      <c r="H134" s="26" t="s">
        <v>224</v>
      </c>
      <c r="I134" s="26" t="s">
        <v>224</v>
      </c>
      <c r="J134" s="26">
        <v>313.34254032258065</v>
      </c>
      <c r="K134" s="26" t="s">
        <v>224</v>
      </c>
      <c r="L134" s="26">
        <f>H134+I134+J134+K134</f>
        <v>313.34254032258065</v>
      </c>
    </row>
    <row r="135" spans="1:12" s="35" customFormat="1">
      <c r="A135" s="34"/>
      <c r="B135" s="34" t="s">
        <v>136</v>
      </c>
      <c r="C135" s="17"/>
      <c r="D135" s="17"/>
      <c r="E135" s="17">
        <v>202719</v>
      </c>
      <c r="F135" s="17"/>
      <c r="G135" s="27">
        <f t="shared" si="20"/>
        <v>202719</v>
      </c>
      <c r="H135" s="27"/>
      <c r="I135" s="27"/>
      <c r="J135" s="27">
        <v>313.34254032258065</v>
      </c>
      <c r="K135" s="27"/>
      <c r="L135" s="27">
        <f>H135+I135+J135+K135</f>
        <v>313.34254032258065</v>
      </c>
    </row>
    <row r="136" spans="1:12" s="35" customFormat="1">
      <c r="A136" s="23">
        <v>45</v>
      </c>
      <c r="B136" s="24" t="s">
        <v>72</v>
      </c>
      <c r="C136" s="25">
        <v>683281</v>
      </c>
      <c r="D136" s="25">
        <v>0</v>
      </c>
      <c r="E136" s="25">
        <v>8715198</v>
      </c>
      <c r="F136" s="25">
        <v>4446427</v>
      </c>
      <c r="G136" s="25">
        <f>SUM(C136:F136)</f>
        <v>13844906</v>
      </c>
      <c r="H136" s="26">
        <v>1056.1467069892471</v>
      </c>
      <c r="I136" s="26" t="s">
        <v>224</v>
      </c>
      <c r="J136" s="26">
        <v>13471.072177419355</v>
      </c>
      <c r="K136" s="26">
        <v>6872.837432795699</v>
      </c>
      <c r="L136" s="26">
        <f>H136+I136+J136+K136</f>
        <v>21400.056317204304</v>
      </c>
    </row>
    <row r="137" spans="1:12" s="35" customFormat="1">
      <c r="A137" s="34"/>
      <c r="B137" s="34" t="s">
        <v>137</v>
      </c>
      <c r="C137" s="17">
        <v>683281</v>
      </c>
      <c r="D137" s="17"/>
      <c r="E137" s="17">
        <v>3573231.1799999997</v>
      </c>
      <c r="F137" s="17">
        <v>1467320.9100000001</v>
      </c>
      <c r="G137" s="27">
        <f>SUM(C137:F137)</f>
        <v>5723833.0899999999</v>
      </c>
      <c r="H137" s="27">
        <v>1056.1467069892471</v>
      </c>
      <c r="I137" s="27"/>
      <c r="J137" s="27">
        <v>5523.1395927419353</v>
      </c>
      <c r="K137" s="27">
        <v>2268.0363528225807</v>
      </c>
      <c r="L137" s="27">
        <f>SUM(H137:K137)</f>
        <v>8847.322652553763</v>
      </c>
    </row>
    <row r="138" spans="1:12" s="35" customFormat="1">
      <c r="A138" s="34"/>
      <c r="B138" s="34" t="s">
        <v>138</v>
      </c>
      <c r="C138" s="17"/>
      <c r="D138" s="17"/>
      <c r="E138" s="17">
        <v>5141966.8199999994</v>
      </c>
      <c r="F138" s="17">
        <v>2979106.0900000003</v>
      </c>
      <c r="G138" s="27">
        <f>SUM(C138:F138)</f>
        <v>8121072.9100000001</v>
      </c>
      <c r="H138" s="27"/>
      <c r="I138" s="27"/>
      <c r="J138" s="27">
        <v>7947.9325846774173</v>
      </c>
      <c r="K138" s="27">
        <v>4604.8010799731182</v>
      </c>
      <c r="L138" s="27">
        <f>SUM(H138:K138)</f>
        <v>12552.733664650536</v>
      </c>
    </row>
    <row r="139" spans="1:12" s="35" customFormat="1">
      <c r="A139" s="23">
        <v>46</v>
      </c>
      <c r="B139" s="24" t="s">
        <v>73</v>
      </c>
      <c r="C139" s="25">
        <v>15809</v>
      </c>
      <c r="D139" s="25">
        <v>0</v>
      </c>
      <c r="E139" s="25">
        <v>1352009</v>
      </c>
      <c r="F139" s="25">
        <v>890176</v>
      </c>
      <c r="G139" s="25">
        <f>SUM(C139:F139)</f>
        <v>2257994</v>
      </c>
      <c r="H139" s="26">
        <v>24.435954301075267</v>
      </c>
      <c r="I139" s="26" t="s">
        <v>224</v>
      </c>
      <c r="J139" s="26">
        <v>2089.7988575268814</v>
      </c>
      <c r="K139" s="26">
        <v>1375.9440860215052</v>
      </c>
      <c r="L139" s="26">
        <f>H139+I139+J139+K139</f>
        <v>3490.1788978494615</v>
      </c>
    </row>
    <row r="140" spans="1:12" s="35" customFormat="1">
      <c r="A140" s="34"/>
      <c r="B140" s="34" t="s">
        <v>139</v>
      </c>
      <c r="C140" s="17"/>
      <c r="D140" s="17"/>
      <c r="E140" s="17">
        <v>1352009</v>
      </c>
      <c r="F140" s="17">
        <v>890176</v>
      </c>
      <c r="G140" s="27">
        <f>F140+E140</f>
        <v>2242185</v>
      </c>
      <c r="H140" s="27"/>
      <c r="I140" s="27"/>
      <c r="J140" s="27">
        <v>2089.7988575268814</v>
      </c>
      <c r="K140" s="27">
        <v>1375.9440860215052</v>
      </c>
      <c r="L140" s="27">
        <f>H140+I140+J140+K140</f>
        <v>3465.7429435483864</v>
      </c>
    </row>
    <row r="141" spans="1:12" s="35" customFormat="1">
      <c r="A141" s="23">
        <v>47</v>
      </c>
      <c r="B141" s="24" t="s">
        <v>74</v>
      </c>
      <c r="C141" s="41">
        <v>856758</v>
      </c>
      <c r="D141" s="25">
        <v>0</v>
      </c>
      <c r="E141" s="41">
        <v>3652258</v>
      </c>
      <c r="F141" s="41">
        <v>2937376</v>
      </c>
      <c r="G141" s="25">
        <f>SUM(C141:F141)</f>
        <v>7446392</v>
      </c>
      <c r="H141" s="26">
        <v>1324.2899193548385</v>
      </c>
      <c r="I141" s="26" t="s">
        <v>224</v>
      </c>
      <c r="J141" s="26">
        <v>5645.2912634408603</v>
      </c>
      <c r="K141" s="26">
        <v>4540.2989247311825</v>
      </c>
      <c r="L141" s="26">
        <f>H141+I141+J141+K141</f>
        <v>11509.880107526882</v>
      </c>
    </row>
    <row r="142" spans="1:12" s="35" customFormat="1">
      <c r="A142" s="34"/>
      <c r="B142" s="34" t="s">
        <v>140</v>
      </c>
      <c r="C142" s="17">
        <v>274163</v>
      </c>
      <c r="D142" s="17"/>
      <c r="E142" s="17">
        <v>0</v>
      </c>
      <c r="F142" s="17">
        <v>0</v>
      </c>
      <c r="G142" s="27">
        <f>SUM(C142:F142)</f>
        <v>274163</v>
      </c>
      <c r="H142" s="27">
        <v>423.77345430107522</v>
      </c>
      <c r="I142" s="27"/>
      <c r="J142" s="70" t="s">
        <v>224</v>
      </c>
      <c r="K142" s="70" t="s">
        <v>224</v>
      </c>
      <c r="L142" s="27">
        <f t="shared" ref="L142:L150" si="21">SUM(H142:K142)</f>
        <v>423.77345430107522</v>
      </c>
    </row>
    <row r="143" spans="1:12" s="35" customFormat="1">
      <c r="A143" s="34"/>
      <c r="B143" s="22" t="s">
        <v>198</v>
      </c>
      <c r="C143" s="17"/>
      <c r="D143" s="17"/>
      <c r="E143" s="17">
        <v>474794</v>
      </c>
      <c r="F143" s="17">
        <v>0</v>
      </c>
      <c r="G143" s="27">
        <f t="shared" ref="G143:G150" si="22">SUM(C143:F143)</f>
        <v>474794</v>
      </c>
      <c r="H143" s="27"/>
      <c r="I143" s="27"/>
      <c r="J143" s="70">
        <v>733.88857526881714</v>
      </c>
      <c r="K143" s="70" t="s">
        <v>224</v>
      </c>
      <c r="L143" s="27">
        <f t="shared" si="21"/>
        <v>733.88857526881714</v>
      </c>
    </row>
    <row r="144" spans="1:12" s="35" customFormat="1">
      <c r="A144" s="34"/>
      <c r="B144" s="22" t="s">
        <v>141</v>
      </c>
      <c r="C144" s="17"/>
      <c r="D144" s="17"/>
      <c r="E144" s="17">
        <v>109568</v>
      </c>
      <c r="F144" s="17">
        <v>29374</v>
      </c>
      <c r="G144" s="27">
        <f t="shared" si="22"/>
        <v>138942</v>
      </c>
      <c r="H144" s="27"/>
      <c r="I144" s="27"/>
      <c r="J144" s="70">
        <v>169.35913978494622</v>
      </c>
      <c r="K144" s="70">
        <v>45.403360215053766</v>
      </c>
      <c r="L144" s="27">
        <f t="shared" si="21"/>
        <v>214.76249999999999</v>
      </c>
    </row>
    <row r="145" spans="1:12" s="35" customFormat="1">
      <c r="A145" s="34"/>
      <c r="B145" s="22" t="s">
        <v>142</v>
      </c>
      <c r="C145" s="17"/>
      <c r="D145" s="17"/>
      <c r="E145" s="17">
        <v>913065</v>
      </c>
      <c r="F145" s="17">
        <v>734344</v>
      </c>
      <c r="G145" s="27">
        <f t="shared" si="22"/>
        <v>1647409</v>
      </c>
      <c r="H145" s="27"/>
      <c r="I145" s="27"/>
      <c r="J145" s="70">
        <v>1411.3235887096771</v>
      </c>
      <c r="K145" s="70">
        <v>1135.0747311827956</v>
      </c>
      <c r="L145" s="27">
        <f t="shared" si="21"/>
        <v>2546.3983198924725</v>
      </c>
    </row>
    <row r="146" spans="1:12" s="35" customFormat="1">
      <c r="A146" s="34"/>
      <c r="B146" s="22" t="s">
        <v>143</v>
      </c>
      <c r="C146" s="17"/>
      <c r="D146" s="17"/>
      <c r="E146" s="17">
        <v>0</v>
      </c>
      <c r="F146" s="17">
        <v>26436</v>
      </c>
      <c r="G146" s="27">
        <f t="shared" si="22"/>
        <v>26436</v>
      </c>
      <c r="H146" s="27"/>
      <c r="I146" s="27"/>
      <c r="J146" s="70" t="s">
        <v>224</v>
      </c>
      <c r="K146" s="70">
        <v>40.862096774193546</v>
      </c>
      <c r="L146" s="27">
        <f t="shared" si="21"/>
        <v>40.862096774193546</v>
      </c>
    </row>
    <row r="147" spans="1:12" s="35" customFormat="1">
      <c r="A147" s="34"/>
      <c r="B147" s="22" t="s">
        <v>199</v>
      </c>
      <c r="C147" s="17"/>
      <c r="D147" s="17"/>
      <c r="E147" s="17">
        <v>2191</v>
      </c>
      <c r="F147" s="17">
        <v>0</v>
      </c>
      <c r="G147" s="27">
        <f t="shared" si="22"/>
        <v>2191</v>
      </c>
      <c r="H147" s="27"/>
      <c r="I147" s="27"/>
      <c r="J147" s="70">
        <v>3.3866263440860211</v>
      </c>
      <c r="K147" s="70" t="s">
        <v>224</v>
      </c>
      <c r="L147" s="27">
        <f t="shared" si="21"/>
        <v>3.3866263440860211</v>
      </c>
    </row>
    <row r="148" spans="1:12" s="35" customFormat="1">
      <c r="A148" s="34"/>
      <c r="B148" s="22" t="s">
        <v>200</v>
      </c>
      <c r="C148" s="17">
        <v>582595</v>
      </c>
      <c r="D148" s="17"/>
      <c r="E148" s="17">
        <v>1473320</v>
      </c>
      <c r="F148" s="17">
        <v>2147222</v>
      </c>
      <c r="G148" s="27">
        <f t="shared" si="22"/>
        <v>4203137</v>
      </c>
      <c r="H148" s="27">
        <v>900.51646505376334</v>
      </c>
      <c r="I148" s="27"/>
      <c r="J148" s="70">
        <v>2277.3091397849462</v>
      </c>
      <c r="K148" s="70">
        <v>3318.9587365591397</v>
      </c>
      <c r="L148" s="27">
        <f t="shared" si="21"/>
        <v>6496.7843413978489</v>
      </c>
    </row>
    <row r="149" spans="1:12" s="35" customFormat="1">
      <c r="A149" s="34"/>
      <c r="B149" s="22" t="s">
        <v>201</v>
      </c>
      <c r="C149" s="17"/>
      <c r="D149" s="17"/>
      <c r="E149" s="17">
        <v>460185</v>
      </c>
      <c r="F149" s="17">
        <v>0</v>
      </c>
      <c r="G149" s="27">
        <f t="shared" si="22"/>
        <v>460185</v>
      </c>
      <c r="H149" s="27"/>
      <c r="I149" s="27"/>
      <c r="J149" s="70">
        <v>711.30745967741927</v>
      </c>
      <c r="K149" s="70" t="s">
        <v>224</v>
      </c>
      <c r="L149" s="27">
        <f t="shared" si="21"/>
        <v>711.30745967741927</v>
      </c>
    </row>
    <row r="150" spans="1:12" s="35" customFormat="1">
      <c r="A150" s="34"/>
      <c r="B150" s="22" t="s">
        <v>202</v>
      </c>
      <c r="C150" s="17"/>
      <c r="D150" s="17"/>
      <c r="E150" s="17">
        <v>219135</v>
      </c>
      <c r="F150" s="17">
        <v>0</v>
      </c>
      <c r="G150" s="27">
        <f t="shared" si="22"/>
        <v>219135</v>
      </c>
      <c r="H150" s="27"/>
      <c r="I150" s="27"/>
      <c r="J150" s="70">
        <v>338.71673387096774</v>
      </c>
      <c r="K150" s="70" t="s">
        <v>224</v>
      </c>
      <c r="L150" s="27">
        <f t="shared" si="21"/>
        <v>338.71673387096774</v>
      </c>
    </row>
    <row r="151" spans="1:12" s="35" customFormat="1">
      <c r="A151" s="23">
        <v>48</v>
      </c>
      <c r="B151" s="24" t="s">
        <v>76</v>
      </c>
      <c r="C151" s="25">
        <v>965762</v>
      </c>
      <c r="D151" s="25">
        <v>113578</v>
      </c>
      <c r="E151" s="41">
        <v>4400664</v>
      </c>
      <c r="F151" s="25">
        <v>1412469</v>
      </c>
      <c r="G151" s="25">
        <f>SUM(C151:F151)</f>
        <v>6892473</v>
      </c>
      <c r="H151" s="26">
        <v>1492.7772849462365</v>
      </c>
      <c r="I151" s="26">
        <v>175.55739247311826</v>
      </c>
      <c r="J151" s="26">
        <v>6802.101612903225</v>
      </c>
      <c r="K151" s="26">
        <v>2183.2518145161289</v>
      </c>
      <c r="L151" s="26">
        <f>H151+I151+J151+K151</f>
        <v>10653.688104838708</v>
      </c>
    </row>
    <row r="152" spans="1:12" s="35" customFormat="1">
      <c r="A152" s="34"/>
      <c r="B152" s="34" t="s">
        <v>203</v>
      </c>
      <c r="C152" s="17">
        <v>965762</v>
      </c>
      <c r="D152" s="17">
        <v>113578</v>
      </c>
      <c r="E152" s="17">
        <v>2255214</v>
      </c>
      <c r="F152" s="17">
        <v>936221</v>
      </c>
      <c r="G152" s="27">
        <f>C152+D152+E152+F152</f>
        <v>4270775</v>
      </c>
      <c r="H152" s="27">
        <v>1492.7772849462365</v>
      </c>
      <c r="I152" s="27">
        <v>175.55739247311826</v>
      </c>
      <c r="J152" s="27">
        <v>3485.8818548387094</v>
      </c>
      <c r="K152" s="27">
        <v>1447.1157930107527</v>
      </c>
      <c r="L152" s="27">
        <f>H152+I152+J152+K152</f>
        <v>6601.3323252688169</v>
      </c>
    </row>
    <row r="153" spans="1:12" s="35" customFormat="1">
      <c r="A153" s="34"/>
      <c r="B153" s="34" t="s">
        <v>144</v>
      </c>
      <c r="C153" s="17"/>
      <c r="D153" s="17"/>
      <c r="E153" s="17">
        <v>2053855</v>
      </c>
      <c r="F153" s="17">
        <v>458480</v>
      </c>
      <c r="G153" s="27">
        <f>C153+D153+E153+F153</f>
        <v>2512335</v>
      </c>
      <c r="H153" s="27"/>
      <c r="I153" s="27"/>
      <c r="J153" s="27">
        <v>3174.6414650537631</v>
      </c>
      <c r="K153" s="27">
        <v>708.67204301075265</v>
      </c>
      <c r="L153" s="27">
        <f>H153+I153+J153+K153</f>
        <v>3883.3135080645156</v>
      </c>
    </row>
    <row r="154" spans="1:12" s="35" customFormat="1">
      <c r="A154" s="34"/>
      <c r="B154" s="34" t="s">
        <v>145</v>
      </c>
      <c r="C154" s="17"/>
      <c r="D154" s="17"/>
      <c r="E154" s="17">
        <v>91595</v>
      </c>
      <c r="F154" s="17">
        <v>17768</v>
      </c>
      <c r="G154" s="27">
        <f>C154+D154+E154+F154</f>
        <v>109363</v>
      </c>
      <c r="H154" s="27"/>
      <c r="I154" s="27"/>
      <c r="J154" s="27">
        <v>141.57829301075267</v>
      </c>
      <c r="K154" s="27">
        <v>27.463978494623657</v>
      </c>
      <c r="L154" s="27">
        <f>H154+I154+J154+K154</f>
        <v>169.04227150537633</v>
      </c>
    </row>
    <row r="155" spans="1:12" s="35" customFormat="1">
      <c r="A155" s="23">
        <v>49</v>
      </c>
      <c r="B155" s="24" t="s">
        <v>77</v>
      </c>
      <c r="C155" s="25">
        <v>164056</v>
      </c>
      <c r="D155" s="25">
        <v>9654</v>
      </c>
      <c r="E155" s="42">
        <v>6392680</v>
      </c>
      <c r="F155" s="40">
        <v>4974499</v>
      </c>
      <c r="G155" s="25">
        <f>SUM(C155:F155)</f>
        <v>11540889</v>
      </c>
      <c r="H155" s="26">
        <v>253.58118279569891</v>
      </c>
      <c r="I155" s="26">
        <v>14.922177419354838</v>
      </c>
      <c r="J155" s="26">
        <v>9881.1586021505373</v>
      </c>
      <c r="K155" s="26">
        <v>7689.0777553763428</v>
      </c>
      <c r="L155" s="26">
        <f>H155+I155+J155+K155</f>
        <v>17838.739717741933</v>
      </c>
    </row>
    <row r="156" spans="1:12" s="35" customFormat="1">
      <c r="A156" s="34"/>
      <c r="B156" s="34" t="s">
        <v>146</v>
      </c>
      <c r="C156" s="17">
        <v>164056</v>
      </c>
      <c r="D156" s="17">
        <v>9654</v>
      </c>
      <c r="E156" s="17">
        <v>6392680</v>
      </c>
      <c r="F156" s="17">
        <v>4974499</v>
      </c>
      <c r="G156" s="17">
        <f>G155</f>
        <v>11540889</v>
      </c>
      <c r="H156" s="27"/>
      <c r="I156" s="27">
        <v>14.922177419354838</v>
      </c>
      <c r="J156" s="27">
        <v>9881.1586021505373</v>
      </c>
      <c r="K156" s="27">
        <v>7689.0777553763428</v>
      </c>
      <c r="L156" s="27">
        <f t="shared" ref="L156:L167" si="23">H156+I156+J156+K156</f>
        <v>17585.158534946237</v>
      </c>
    </row>
    <row r="157" spans="1:12" s="35" customFormat="1">
      <c r="A157" s="23">
        <v>50</v>
      </c>
      <c r="B157" s="24" t="s">
        <v>79</v>
      </c>
      <c r="C157" s="25">
        <v>14136</v>
      </c>
      <c r="D157" s="25">
        <v>16643</v>
      </c>
      <c r="E157" s="41">
        <v>901240</v>
      </c>
      <c r="F157" s="25">
        <v>1148041</v>
      </c>
      <c r="G157" s="25">
        <f t="shared" ref="G157:G168" si="24">SUM(C157:F157)</f>
        <v>2080060</v>
      </c>
      <c r="H157" s="26">
        <v>21.849999999999998</v>
      </c>
      <c r="I157" s="26">
        <v>25.725067204301073</v>
      </c>
      <c r="J157" s="26">
        <v>1393.0456989247309</v>
      </c>
      <c r="K157" s="26">
        <v>1774.5257392473118</v>
      </c>
      <c r="L157" s="26">
        <f t="shared" si="23"/>
        <v>3215.1465053763441</v>
      </c>
    </row>
    <row r="158" spans="1:12" s="35" customFormat="1">
      <c r="A158" s="34"/>
      <c r="B158" s="34" t="s">
        <v>147</v>
      </c>
      <c r="C158" s="17">
        <v>14136</v>
      </c>
      <c r="D158" s="17"/>
      <c r="E158" s="17">
        <v>901240</v>
      </c>
      <c r="F158" s="17">
        <v>1148041</v>
      </c>
      <c r="G158" s="27">
        <f t="shared" si="24"/>
        <v>2063417</v>
      </c>
      <c r="H158" s="27">
        <v>21.849999999999998</v>
      </c>
      <c r="I158" s="27"/>
      <c r="J158" s="27">
        <v>1393.0456989247309</v>
      </c>
      <c r="K158" s="27">
        <v>1774.5257392473118</v>
      </c>
      <c r="L158" s="27">
        <f t="shared" si="23"/>
        <v>3189.4214381720426</v>
      </c>
    </row>
    <row r="159" spans="1:12" s="35" customFormat="1">
      <c r="A159" s="23">
        <v>51</v>
      </c>
      <c r="B159" s="24" t="s">
        <v>81</v>
      </c>
      <c r="C159" s="25">
        <v>71152</v>
      </c>
      <c r="D159" s="25">
        <v>0</v>
      </c>
      <c r="E159" s="25">
        <v>2633665</v>
      </c>
      <c r="F159" s="25">
        <v>1119299</v>
      </c>
      <c r="G159" s="25">
        <f t="shared" si="24"/>
        <v>3824116</v>
      </c>
      <c r="H159" s="26">
        <v>109.97956989247312</v>
      </c>
      <c r="I159" s="26" t="s">
        <v>224</v>
      </c>
      <c r="J159" s="26">
        <v>4070.85315860215</v>
      </c>
      <c r="K159" s="26">
        <v>1730.099260752688</v>
      </c>
      <c r="L159" s="26">
        <f t="shared" si="23"/>
        <v>5910.9319892473104</v>
      </c>
    </row>
    <row r="160" spans="1:12" s="35" customFormat="1">
      <c r="A160" s="34"/>
      <c r="B160" s="34" t="s">
        <v>148</v>
      </c>
      <c r="C160" s="17">
        <v>71152</v>
      </c>
      <c r="D160" s="17"/>
      <c r="E160" s="17">
        <v>171188.22500000001</v>
      </c>
      <c r="F160" s="17">
        <v>133196.58100000001</v>
      </c>
      <c r="G160" s="27">
        <f t="shared" si="24"/>
        <v>375536.80599999998</v>
      </c>
      <c r="H160" s="27">
        <v>109.97956989247312</v>
      </c>
      <c r="I160" s="27"/>
      <c r="J160" s="27">
        <v>264.60545530913976</v>
      </c>
      <c r="K160" s="27">
        <v>205.88181202956989</v>
      </c>
      <c r="L160" s="27">
        <f t="shared" si="23"/>
        <v>580.46683723118281</v>
      </c>
    </row>
    <row r="161" spans="1:12" s="35" customFormat="1">
      <c r="A161" s="34"/>
      <c r="B161" s="34" t="s">
        <v>149</v>
      </c>
      <c r="C161" s="17"/>
      <c r="D161" s="17"/>
      <c r="E161" s="17">
        <v>68475.289999999994</v>
      </c>
      <c r="F161" s="17"/>
      <c r="G161" s="27">
        <f t="shared" si="24"/>
        <v>68475.289999999994</v>
      </c>
      <c r="H161" s="27"/>
      <c r="I161" s="27"/>
      <c r="J161" s="27">
        <v>105.8421821236559</v>
      </c>
      <c r="K161" s="27"/>
      <c r="L161" s="27">
        <f t="shared" si="23"/>
        <v>105.8421821236559</v>
      </c>
    </row>
    <row r="162" spans="1:12" s="35" customFormat="1">
      <c r="A162" s="34"/>
      <c r="B162" s="34" t="s">
        <v>150</v>
      </c>
      <c r="C162" s="17"/>
      <c r="D162" s="17"/>
      <c r="E162" s="17">
        <v>210693.2</v>
      </c>
      <c r="F162" s="17">
        <v>47010.558000000005</v>
      </c>
      <c r="G162" s="27">
        <f t="shared" si="24"/>
        <v>257703.75800000003</v>
      </c>
      <c r="H162" s="27"/>
      <c r="I162" s="27"/>
      <c r="J162" s="27">
        <v>325.668252688172</v>
      </c>
      <c r="K162" s="27">
        <v>72.664168951612908</v>
      </c>
      <c r="L162" s="27">
        <f t="shared" si="23"/>
        <v>398.33242163978491</v>
      </c>
    </row>
    <row r="163" spans="1:12" s="35" customFormat="1">
      <c r="A163" s="34"/>
      <c r="B163" s="34" t="s">
        <v>151</v>
      </c>
      <c r="C163" s="17"/>
      <c r="D163" s="17"/>
      <c r="E163" s="17">
        <v>884911.44000000006</v>
      </c>
      <c r="F163" s="17">
        <v>247365.079</v>
      </c>
      <c r="G163" s="27">
        <f t="shared" si="24"/>
        <v>1132276.5190000001</v>
      </c>
      <c r="H163" s="27"/>
      <c r="I163" s="27"/>
      <c r="J163" s="27">
        <v>1367.8066612903226</v>
      </c>
      <c r="K163" s="27">
        <v>382.35193662634401</v>
      </c>
      <c r="L163" s="27">
        <f t="shared" si="23"/>
        <v>1750.1585979166666</v>
      </c>
    </row>
    <row r="164" spans="1:12" s="35" customFormat="1">
      <c r="A164" s="34"/>
      <c r="B164" s="34" t="s">
        <v>152</v>
      </c>
      <c r="C164" s="17"/>
      <c r="D164" s="17"/>
      <c r="E164" s="17">
        <v>927050.07999999973</v>
      </c>
      <c r="F164" s="17">
        <v>454435.39400000003</v>
      </c>
      <c r="G164" s="27">
        <f t="shared" si="24"/>
        <v>1381485.4739999997</v>
      </c>
      <c r="H164" s="27"/>
      <c r="I164" s="27"/>
      <c r="J164" s="27">
        <v>1432.9403118279565</v>
      </c>
      <c r="K164" s="27">
        <v>702.42029986559146</v>
      </c>
      <c r="L164" s="27">
        <f t="shared" si="23"/>
        <v>2135.360611693548</v>
      </c>
    </row>
    <row r="165" spans="1:12" s="35" customFormat="1">
      <c r="A165" s="34"/>
      <c r="B165" s="34" t="s">
        <v>153</v>
      </c>
      <c r="C165" s="17"/>
      <c r="D165" s="17"/>
      <c r="E165" s="17">
        <v>147485.24</v>
      </c>
      <c r="F165" s="17">
        <v>83947.425000000003</v>
      </c>
      <c r="G165" s="27">
        <f t="shared" si="24"/>
        <v>231432.66499999998</v>
      </c>
      <c r="H165" s="27"/>
      <c r="I165" s="27"/>
      <c r="J165" s="27">
        <v>227.9677768817204</v>
      </c>
      <c r="K165" s="27">
        <v>129.75744455645162</v>
      </c>
      <c r="L165" s="27">
        <f t="shared" si="23"/>
        <v>357.72522143817201</v>
      </c>
    </row>
    <row r="166" spans="1:12" s="35" customFormat="1">
      <c r="A166" s="34"/>
      <c r="B166" s="34" t="s">
        <v>154</v>
      </c>
      <c r="C166" s="17"/>
      <c r="D166" s="17"/>
      <c r="E166" s="17">
        <v>134316.91499999998</v>
      </c>
      <c r="F166" s="17">
        <v>54845.651000000005</v>
      </c>
      <c r="G166" s="27">
        <f t="shared" si="24"/>
        <v>189162.56599999999</v>
      </c>
      <c r="H166" s="27"/>
      <c r="I166" s="27"/>
      <c r="J166" s="27">
        <v>207.61351108870963</v>
      </c>
      <c r="K166" s="27">
        <v>84.77486377688173</v>
      </c>
      <c r="L166" s="27">
        <f t="shared" si="23"/>
        <v>292.38837486559135</v>
      </c>
    </row>
    <row r="167" spans="1:12" s="35" customFormat="1">
      <c r="A167" s="34"/>
      <c r="B167" s="34" t="s">
        <v>155</v>
      </c>
      <c r="C167" s="17"/>
      <c r="D167" s="17"/>
      <c r="E167" s="17">
        <v>89544.61</v>
      </c>
      <c r="F167" s="17">
        <v>98498.311999999991</v>
      </c>
      <c r="G167" s="27">
        <f t="shared" si="24"/>
        <v>188042.92199999999</v>
      </c>
      <c r="H167" s="27"/>
      <c r="I167" s="27"/>
      <c r="J167" s="27">
        <v>138.40900739247311</v>
      </c>
      <c r="K167" s="27">
        <v>152.24873494623651</v>
      </c>
      <c r="L167" s="27">
        <f t="shared" si="23"/>
        <v>290.65774233870962</v>
      </c>
    </row>
    <row r="168" spans="1:12" s="35" customFormat="1">
      <c r="A168" s="23">
        <v>52</v>
      </c>
      <c r="B168" s="24" t="s">
        <v>83</v>
      </c>
      <c r="C168" s="25">
        <v>304985</v>
      </c>
      <c r="D168" s="25">
        <v>0</v>
      </c>
      <c r="E168" s="41">
        <v>1500188</v>
      </c>
      <c r="F168" s="25">
        <v>698717</v>
      </c>
      <c r="G168" s="25">
        <f t="shared" si="24"/>
        <v>2503890</v>
      </c>
      <c r="H168" s="26">
        <v>471.41498655913978</v>
      </c>
      <c r="I168" s="26" t="s">
        <v>224</v>
      </c>
      <c r="J168" s="26">
        <v>2318.8389784946235</v>
      </c>
      <c r="K168" s="26">
        <v>1080.0061155913977</v>
      </c>
      <c r="L168" s="26">
        <f>H168+I168+J168+K168</f>
        <v>3870.260080645161</v>
      </c>
    </row>
    <row r="169" spans="1:12" s="35" customFormat="1">
      <c r="A169" s="34"/>
      <c r="B169" s="34" t="s">
        <v>156</v>
      </c>
      <c r="C169" s="17">
        <v>304985</v>
      </c>
      <c r="D169" s="17">
        <v>0</v>
      </c>
      <c r="E169" s="17">
        <v>1500188</v>
      </c>
      <c r="F169" s="17">
        <v>698717</v>
      </c>
      <c r="G169" s="27">
        <f>G168*100%</f>
        <v>2503890</v>
      </c>
      <c r="H169" s="27">
        <v>471.41498655913978</v>
      </c>
      <c r="I169" s="27"/>
      <c r="J169" s="27">
        <v>2318.8389784946235</v>
      </c>
      <c r="K169" s="27">
        <v>1080.0061155913977</v>
      </c>
      <c r="L169" s="27">
        <f>SUM(H169:K169)</f>
        <v>3870.260080645161</v>
      </c>
    </row>
    <row r="170" spans="1:12" s="35" customFormat="1">
      <c r="A170" s="23">
        <v>53</v>
      </c>
      <c r="B170" s="24" t="s">
        <v>84</v>
      </c>
      <c r="C170" s="25">
        <v>14106</v>
      </c>
      <c r="D170" s="25">
        <v>17868</v>
      </c>
      <c r="E170" s="41">
        <v>2201564</v>
      </c>
      <c r="F170" s="25">
        <v>1150787</v>
      </c>
      <c r="G170" s="25">
        <f>SUM(C170:F170)</f>
        <v>3384325</v>
      </c>
      <c r="H170" s="26">
        <v>21.803629032258065</v>
      </c>
      <c r="I170" s="26">
        <v>27.618548387096773</v>
      </c>
      <c r="J170" s="26">
        <v>3402.9551075268814</v>
      </c>
      <c r="K170" s="26">
        <v>1778.7702284946236</v>
      </c>
      <c r="L170" s="26">
        <f t="shared" ref="L170:L218" si="25">SUM(H170:K170)</f>
        <v>5231.1475134408593</v>
      </c>
    </row>
    <row r="171" spans="1:12" s="35" customFormat="1">
      <c r="A171" s="34"/>
      <c r="B171" s="34" t="s">
        <v>157</v>
      </c>
      <c r="C171" s="17">
        <v>14106</v>
      </c>
      <c r="D171" s="17">
        <v>17868</v>
      </c>
      <c r="E171" s="17">
        <v>2201564</v>
      </c>
      <c r="F171" s="17">
        <v>1150787</v>
      </c>
      <c r="G171" s="27">
        <f>G170*100%</f>
        <v>3384325</v>
      </c>
      <c r="H171" s="27"/>
      <c r="I171" s="27">
        <v>27.618548387096773</v>
      </c>
      <c r="J171" s="27">
        <v>3402.9551075268814</v>
      </c>
      <c r="K171" s="27">
        <v>1778.7702284946236</v>
      </c>
      <c r="L171" s="27">
        <f t="shared" si="25"/>
        <v>5209.3438844086013</v>
      </c>
    </row>
    <row r="172" spans="1:12" s="35" customFormat="1">
      <c r="A172" s="23">
        <v>54</v>
      </c>
      <c r="B172" s="24" t="s">
        <v>86</v>
      </c>
      <c r="C172" s="25">
        <v>0</v>
      </c>
      <c r="D172" s="25">
        <v>0</v>
      </c>
      <c r="E172" s="41">
        <v>145994</v>
      </c>
      <c r="F172" s="25">
        <v>194714</v>
      </c>
      <c r="G172" s="25">
        <f>SUM(C172:F172)</f>
        <v>340708</v>
      </c>
      <c r="H172" s="26" t="s">
        <v>224</v>
      </c>
      <c r="I172" s="26" t="s">
        <v>224</v>
      </c>
      <c r="J172" s="26">
        <v>225.66276881720427</v>
      </c>
      <c r="K172" s="26">
        <v>300.9692204301075</v>
      </c>
      <c r="L172" s="26">
        <f t="shared" si="25"/>
        <v>526.63198924731182</v>
      </c>
    </row>
    <row r="173" spans="1:12" s="35" customFormat="1">
      <c r="A173" s="34"/>
      <c r="B173" s="34" t="s">
        <v>158</v>
      </c>
      <c r="C173" s="17"/>
      <c r="D173" s="17"/>
      <c r="E173" s="17">
        <v>145994</v>
      </c>
      <c r="F173" s="17">
        <v>194714</v>
      </c>
      <c r="G173" s="27">
        <f>G172</f>
        <v>340708</v>
      </c>
      <c r="H173" s="27"/>
      <c r="I173" s="27"/>
      <c r="J173" s="27">
        <v>225.66276881720427</v>
      </c>
      <c r="K173" s="27">
        <v>300.9692204301075</v>
      </c>
      <c r="L173" s="27">
        <f t="shared" si="25"/>
        <v>526.63198924731182</v>
      </c>
    </row>
    <row r="174" spans="1:12" s="35" customFormat="1">
      <c r="A174" s="23">
        <v>55</v>
      </c>
      <c r="B174" s="24" t="s">
        <v>87</v>
      </c>
      <c r="C174" s="25">
        <v>1359326</v>
      </c>
      <c r="D174" s="25">
        <v>0</v>
      </c>
      <c r="E174" s="41">
        <v>5740524</v>
      </c>
      <c r="F174" s="25">
        <v>1348822.13</v>
      </c>
      <c r="G174" s="25">
        <f>SUM(C174:F174)</f>
        <v>8448672.129999999</v>
      </c>
      <c r="H174" s="26">
        <v>2101.1087365591397</v>
      </c>
      <c r="I174" s="26" t="s">
        <v>224</v>
      </c>
      <c r="J174" s="26">
        <v>8873.121774193547</v>
      </c>
      <c r="K174" s="26">
        <v>2084.8729159946233</v>
      </c>
      <c r="L174" s="26">
        <f t="shared" si="25"/>
        <v>13059.10342674731</v>
      </c>
    </row>
    <row r="175" spans="1:12" s="35" customFormat="1">
      <c r="A175" s="34"/>
      <c r="B175" s="34" t="s">
        <v>159</v>
      </c>
      <c r="C175" s="17">
        <v>1359326</v>
      </c>
      <c r="D175" s="17">
        <v>0</v>
      </c>
      <c r="E175" s="17">
        <v>5740524</v>
      </c>
      <c r="F175" s="17">
        <v>1348822.13</v>
      </c>
      <c r="G175" s="27">
        <f>G174*100%</f>
        <v>8448672.129999999</v>
      </c>
      <c r="H175" s="27">
        <v>2101.1087365591397</v>
      </c>
      <c r="I175" s="27"/>
      <c r="J175" s="27">
        <v>8873.121774193547</v>
      </c>
      <c r="K175" s="27">
        <v>2084.8729159946233</v>
      </c>
      <c r="L175" s="27">
        <f t="shared" si="25"/>
        <v>13059.10342674731</v>
      </c>
    </row>
    <row r="176" spans="1:12" s="35" customFormat="1">
      <c r="A176" s="23">
        <v>56</v>
      </c>
      <c r="B176" s="24" t="s">
        <v>88</v>
      </c>
      <c r="C176" s="25">
        <v>674269</v>
      </c>
      <c r="D176" s="25">
        <v>0</v>
      </c>
      <c r="E176" s="25">
        <v>2139188</v>
      </c>
      <c r="F176" s="25">
        <v>2514698</v>
      </c>
      <c r="G176" s="25">
        <f t="shared" ref="G176:G213" si="26">SUM(C176:F176)</f>
        <v>5328155</v>
      </c>
      <c r="H176" s="26">
        <v>1042.2168682795698</v>
      </c>
      <c r="I176" s="26" t="s">
        <v>224</v>
      </c>
      <c r="J176" s="26">
        <v>3306.5405913978493</v>
      </c>
      <c r="K176" s="26">
        <v>3886.9659946236552</v>
      </c>
      <c r="L176" s="26">
        <f t="shared" si="25"/>
        <v>8235.7234543010745</v>
      </c>
    </row>
    <row r="177" spans="1:12" s="35" customFormat="1">
      <c r="A177" s="34"/>
      <c r="B177" s="34" t="s">
        <v>160</v>
      </c>
      <c r="C177" s="17"/>
      <c r="D177" s="17"/>
      <c r="E177" s="17">
        <v>1002210</v>
      </c>
      <c r="F177" s="17">
        <v>2106060</v>
      </c>
      <c r="G177" s="27">
        <f>SUM(C177:F177)</f>
        <v>3108270</v>
      </c>
      <c r="H177" s="27"/>
      <c r="I177" s="27"/>
      <c r="J177" s="27">
        <v>1549.1149193548385</v>
      </c>
      <c r="K177" s="27">
        <v>3255.3346774193542</v>
      </c>
      <c r="L177" s="27">
        <f t="shared" si="25"/>
        <v>4804.4495967741932</v>
      </c>
    </row>
    <row r="178" spans="1:12" s="35" customFormat="1">
      <c r="A178" s="34"/>
      <c r="B178" s="34" t="s">
        <v>204</v>
      </c>
      <c r="C178" s="17">
        <v>674269</v>
      </c>
      <c r="D178" s="17"/>
      <c r="E178" s="17">
        <v>205362</v>
      </c>
      <c r="F178" s="17">
        <v>275359</v>
      </c>
      <c r="G178" s="27">
        <f t="shared" si="26"/>
        <v>1154990</v>
      </c>
      <c r="H178" s="27">
        <v>1042.2168682795698</v>
      </c>
      <c r="I178" s="27"/>
      <c r="J178" s="27">
        <v>317.42782258064511</v>
      </c>
      <c r="K178" s="27">
        <v>425.62211021505374</v>
      </c>
      <c r="L178" s="27">
        <f t="shared" si="25"/>
        <v>1785.2668010752686</v>
      </c>
    </row>
    <row r="179" spans="1:12" s="35" customFormat="1">
      <c r="A179" s="34"/>
      <c r="B179" s="34" t="s">
        <v>205</v>
      </c>
      <c r="C179" s="17"/>
      <c r="D179" s="17"/>
      <c r="E179" s="17">
        <v>663148</v>
      </c>
      <c r="F179" s="17">
        <v>0</v>
      </c>
      <c r="G179" s="27">
        <f t="shared" si="26"/>
        <v>663148</v>
      </c>
      <c r="H179" s="27"/>
      <c r="I179" s="27"/>
      <c r="J179" s="27">
        <v>1025.0271505376343</v>
      </c>
      <c r="K179" s="70" t="s">
        <v>224</v>
      </c>
      <c r="L179" s="27">
        <f t="shared" si="25"/>
        <v>1025.0271505376343</v>
      </c>
    </row>
    <row r="180" spans="1:12" s="35" customFormat="1">
      <c r="A180" s="34"/>
      <c r="B180" s="34" t="s">
        <v>206</v>
      </c>
      <c r="C180" s="17"/>
      <c r="D180" s="17"/>
      <c r="E180" s="17">
        <v>10696</v>
      </c>
      <c r="F180" s="17">
        <v>75441</v>
      </c>
      <c r="G180" s="27">
        <f t="shared" si="26"/>
        <v>86137</v>
      </c>
      <c r="H180" s="27"/>
      <c r="I180" s="27"/>
      <c r="J180" s="27">
        <v>16.53279569892473</v>
      </c>
      <c r="K180" s="70">
        <v>116.60907258064516</v>
      </c>
      <c r="L180" s="27">
        <f t="shared" si="25"/>
        <v>133.14186827956991</v>
      </c>
    </row>
    <row r="181" spans="1:12" s="35" customFormat="1">
      <c r="A181" s="34"/>
      <c r="B181" s="34" t="s">
        <v>207</v>
      </c>
      <c r="C181" s="17"/>
      <c r="D181" s="17"/>
      <c r="E181" s="17">
        <v>257772</v>
      </c>
      <c r="F181" s="17">
        <v>0</v>
      </c>
      <c r="G181" s="27">
        <f t="shared" si="26"/>
        <v>257772</v>
      </c>
      <c r="H181" s="27"/>
      <c r="I181" s="27"/>
      <c r="J181" s="27">
        <v>398.43790322580639</v>
      </c>
      <c r="K181" s="70" t="s">
        <v>224</v>
      </c>
      <c r="L181" s="27">
        <f t="shared" si="25"/>
        <v>398.43790322580639</v>
      </c>
    </row>
    <row r="182" spans="1:12" s="35" customFormat="1">
      <c r="A182" s="34"/>
      <c r="B182" s="34" t="s">
        <v>208</v>
      </c>
      <c r="C182" s="17"/>
      <c r="D182" s="17"/>
      <c r="E182" s="17">
        <v>0</v>
      </c>
      <c r="F182" s="17">
        <v>57838</v>
      </c>
      <c r="G182" s="27">
        <f t="shared" si="26"/>
        <v>57838</v>
      </c>
      <c r="H182" s="27"/>
      <c r="I182" s="27"/>
      <c r="J182" s="70" t="s">
        <v>224</v>
      </c>
      <c r="K182" s="70">
        <v>89.400134408602142</v>
      </c>
      <c r="L182" s="27">
        <f t="shared" si="25"/>
        <v>89.400134408602142</v>
      </c>
    </row>
    <row r="183" spans="1:12" s="35" customFormat="1">
      <c r="A183" s="23">
        <v>57</v>
      </c>
      <c r="B183" s="24" t="s">
        <v>90</v>
      </c>
      <c r="C183" s="25">
        <v>637472</v>
      </c>
      <c r="D183" s="25">
        <v>0</v>
      </c>
      <c r="E183" s="25">
        <v>1918818</v>
      </c>
      <c r="F183" s="25">
        <v>1845327</v>
      </c>
      <c r="G183" s="25">
        <f t="shared" si="26"/>
        <v>4401617</v>
      </c>
      <c r="H183" s="26">
        <v>985.33978494623659</v>
      </c>
      <c r="I183" s="26" t="s">
        <v>224</v>
      </c>
      <c r="J183" s="26">
        <v>2965.9149193548387</v>
      </c>
      <c r="K183" s="26">
        <v>2852.3199596774193</v>
      </c>
      <c r="L183" s="26">
        <f t="shared" si="25"/>
        <v>6803.5746639784948</v>
      </c>
    </row>
    <row r="184" spans="1:12" s="35" customFormat="1">
      <c r="A184" s="34"/>
      <c r="B184" s="34" t="s">
        <v>161</v>
      </c>
      <c r="C184" s="17">
        <v>637472</v>
      </c>
      <c r="D184" s="17"/>
      <c r="E184" s="17">
        <v>1918818</v>
      </c>
      <c r="F184" s="17">
        <v>1845327</v>
      </c>
      <c r="G184" s="27">
        <f t="shared" si="26"/>
        <v>4401617</v>
      </c>
      <c r="H184" s="27">
        <v>985.33978494623659</v>
      </c>
      <c r="I184" s="27"/>
      <c r="J184" s="27">
        <v>2965.9149193548387</v>
      </c>
      <c r="K184" s="27">
        <v>2852.3199596774193</v>
      </c>
      <c r="L184" s="27">
        <f t="shared" si="25"/>
        <v>6803.5746639784948</v>
      </c>
    </row>
    <row r="185" spans="1:12" s="35" customFormat="1">
      <c r="A185" s="23">
        <v>58</v>
      </c>
      <c r="B185" s="24" t="s">
        <v>91</v>
      </c>
      <c r="C185" s="25">
        <v>119887</v>
      </c>
      <c r="D185" s="25">
        <v>0</v>
      </c>
      <c r="E185" s="25">
        <v>1817682</v>
      </c>
      <c r="F185" s="25">
        <v>933935</v>
      </c>
      <c r="G185" s="25">
        <f t="shared" si="26"/>
        <v>2871504</v>
      </c>
      <c r="H185" s="26">
        <v>185.30920698924729</v>
      </c>
      <c r="I185" s="26" t="s">
        <v>224</v>
      </c>
      <c r="J185" s="26">
        <v>2809.5891129032257</v>
      </c>
      <c r="K185" s="26">
        <v>1443.5823252688172</v>
      </c>
      <c r="L185" s="26">
        <f t="shared" si="25"/>
        <v>4438.4806451612903</v>
      </c>
    </row>
    <row r="186" spans="1:12" s="35" customFormat="1">
      <c r="A186" s="34"/>
      <c r="B186" s="34" t="s">
        <v>209</v>
      </c>
      <c r="C186" s="17"/>
      <c r="D186" s="17"/>
      <c r="E186" s="17">
        <v>325333</v>
      </c>
      <c r="F186" s="17">
        <v>239499</v>
      </c>
      <c r="G186" s="27">
        <f t="shared" si="26"/>
        <v>564832</v>
      </c>
      <c r="H186" s="27"/>
      <c r="I186" s="27"/>
      <c r="J186" s="27">
        <v>502.86686827956981</v>
      </c>
      <c r="K186" s="27">
        <v>370.19334677419357</v>
      </c>
      <c r="L186" s="27">
        <f t="shared" si="25"/>
        <v>873.06021505376339</v>
      </c>
    </row>
    <row r="187" spans="1:12" s="35" customFormat="1">
      <c r="A187" s="34"/>
      <c r="B187" s="34" t="s">
        <v>162</v>
      </c>
      <c r="C187" s="17"/>
      <c r="D187" s="17"/>
      <c r="E187" s="17">
        <v>143442</v>
      </c>
      <c r="F187" s="17">
        <v>126967</v>
      </c>
      <c r="G187" s="27">
        <f t="shared" si="26"/>
        <v>270409</v>
      </c>
      <c r="H187" s="27"/>
      <c r="I187" s="27"/>
      <c r="J187" s="27">
        <v>221.71814516129032</v>
      </c>
      <c r="K187" s="27">
        <v>196.25275537634408</v>
      </c>
      <c r="L187" s="27">
        <f t="shared" si="25"/>
        <v>417.97090053763441</v>
      </c>
    </row>
    <row r="188" spans="1:12" s="35" customFormat="1">
      <c r="A188" s="34"/>
      <c r="B188" s="34" t="s">
        <v>163</v>
      </c>
      <c r="C188" s="17"/>
      <c r="D188" s="17"/>
      <c r="E188" s="17">
        <v>39724</v>
      </c>
      <c r="F188" s="17">
        <v>17743</v>
      </c>
      <c r="G188" s="27">
        <f t="shared" si="26"/>
        <v>57467</v>
      </c>
      <c r="H188" s="27"/>
      <c r="I188" s="27"/>
      <c r="J188" s="27">
        <v>61.401344086021496</v>
      </c>
      <c r="K188" s="27">
        <v>27.425336021505373</v>
      </c>
      <c r="L188" s="27">
        <f t="shared" si="25"/>
        <v>88.826680107526869</v>
      </c>
    </row>
    <row r="189" spans="1:12" s="35" customFormat="1">
      <c r="A189" s="34"/>
      <c r="B189" s="34" t="s">
        <v>210</v>
      </c>
      <c r="C189" s="17"/>
      <c r="D189" s="17"/>
      <c r="E189" s="17">
        <v>322121</v>
      </c>
      <c r="F189" s="17"/>
      <c r="G189" s="27">
        <f t="shared" si="26"/>
        <v>322121</v>
      </c>
      <c r="H189" s="27"/>
      <c r="I189" s="27"/>
      <c r="J189" s="27">
        <v>497.90208333333328</v>
      </c>
      <c r="K189" s="70" t="s">
        <v>224</v>
      </c>
      <c r="L189" s="27">
        <f t="shared" si="25"/>
        <v>497.90208333333328</v>
      </c>
    </row>
    <row r="190" spans="1:12" s="35" customFormat="1">
      <c r="A190" s="34"/>
      <c r="B190" s="34" t="s">
        <v>164</v>
      </c>
      <c r="C190" s="17">
        <v>119887</v>
      </c>
      <c r="D190" s="17"/>
      <c r="E190" s="17">
        <v>79471</v>
      </c>
      <c r="F190" s="17">
        <v>16482</v>
      </c>
      <c r="G190" s="27">
        <f t="shared" si="26"/>
        <v>215840</v>
      </c>
      <c r="H190" s="27">
        <v>185.30920698924729</v>
      </c>
      <c r="I190" s="27"/>
      <c r="J190" s="27">
        <v>122.83823924731182</v>
      </c>
      <c r="K190" s="27">
        <v>25.476209677419352</v>
      </c>
      <c r="L190" s="27">
        <f t="shared" si="25"/>
        <v>333.6236559139785</v>
      </c>
    </row>
    <row r="191" spans="1:12" s="35" customFormat="1">
      <c r="A191" s="34"/>
      <c r="B191" s="34" t="s">
        <v>165</v>
      </c>
      <c r="C191" s="17"/>
      <c r="D191" s="17"/>
      <c r="E191" s="17">
        <v>636891</v>
      </c>
      <c r="F191" s="17">
        <v>514091</v>
      </c>
      <c r="G191" s="27">
        <f t="shared" si="26"/>
        <v>1150982</v>
      </c>
      <c r="H191" s="27"/>
      <c r="I191" s="27"/>
      <c r="J191" s="27">
        <v>984.4417338709676</v>
      </c>
      <c r="K191" s="27">
        <v>794.6299059139784</v>
      </c>
      <c r="L191" s="27">
        <f t="shared" si="25"/>
        <v>1779.071639784946</v>
      </c>
    </row>
    <row r="192" spans="1:12" s="35" customFormat="1">
      <c r="A192" s="34"/>
      <c r="B192" s="34" t="s">
        <v>166</v>
      </c>
      <c r="C192" s="17"/>
      <c r="D192" s="17"/>
      <c r="E192" s="17">
        <v>270700</v>
      </c>
      <c r="F192" s="17">
        <v>19153</v>
      </c>
      <c r="G192" s="27">
        <f t="shared" si="26"/>
        <v>289853</v>
      </c>
      <c r="H192" s="27"/>
      <c r="I192" s="27"/>
      <c r="J192" s="27">
        <v>418.4206989247312</v>
      </c>
      <c r="K192" s="27"/>
      <c r="L192" s="27">
        <f t="shared" si="25"/>
        <v>418.4206989247312</v>
      </c>
    </row>
    <row r="193" spans="1:12" s="35" customFormat="1">
      <c r="A193" s="18">
        <v>59</v>
      </c>
      <c r="B193" s="43" t="s">
        <v>92</v>
      </c>
      <c r="C193" s="20">
        <v>5565</v>
      </c>
      <c r="D193" s="20">
        <v>65019</v>
      </c>
      <c r="E193" s="20">
        <v>3610556</v>
      </c>
      <c r="F193" s="20">
        <v>965925</v>
      </c>
      <c r="G193" s="20">
        <f t="shared" si="26"/>
        <v>4647065</v>
      </c>
      <c r="H193" s="21">
        <v>8.601814516129032</v>
      </c>
      <c r="I193" s="21">
        <v>100.49979838709676</v>
      </c>
      <c r="J193" s="21">
        <v>5580.8325268817198</v>
      </c>
      <c r="K193" s="21">
        <v>1493.0292338709678</v>
      </c>
      <c r="L193" s="21">
        <f t="shared" si="25"/>
        <v>7182.9633736559135</v>
      </c>
    </row>
    <row r="194" spans="1:12" s="35" customFormat="1">
      <c r="A194" s="15"/>
      <c r="B194" s="80" t="s">
        <v>204</v>
      </c>
      <c r="C194" s="17">
        <v>5565</v>
      </c>
      <c r="D194" s="17"/>
      <c r="E194" s="17"/>
      <c r="F194" s="17"/>
      <c r="G194" s="17">
        <f t="shared" si="26"/>
        <v>5565</v>
      </c>
      <c r="H194" s="30">
        <v>8.601814516129032</v>
      </c>
      <c r="I194" s="30"/>
      <c r="J194" s="30" t="s">
        <v>224</v>
      </c>
      <c r="K194" s="30" t="s">
        <v>224</v>
      </c>
      <c r="L194" s="30">
        <f t="shared" si="25"/>
        <v>8.601814516129032</v>
      </c>
    </row>
    <row r="195" spans="1:12" s="35" customFormat="1">
      <c r="A195" s="22"/>
      <c r="B195" s="22" t="s">
        <v>167</v>
      </c>
      <c r="C195" s="17"/>
      <c r="D195" s="17"/>
      <c r="E195" s="17">
        <v>667953</v>
      </c>
      <c r="F195" s="17">
        <v>216633</v>
      </c>
      <c r="G195" s="17">
        <f t="shared" si="26"/>
        <v>884586</v>
      </c>
      <c r="H195" s="17"/>
      <c r="I195" s="17"/>
      <c r="J195" s="30">
        <v>1032.4542338709675</v>
      </c>
      <c r="K195" s="30">
        <v>334.84939516129032</v>
      </c>
      <c r="L195" s="30">
        <f t="shared" si="25"/>
        <v>1367.303629032258</v>
      </c>
    </row>
    <row r="196" spans="1:12" s="35" customFormat="1">
      <c r="A196" s="34"/>
      <c r="B196" s="22" t="s">
        <v>211</v>
      </c>
      <c r="C196" s="17"/>
      <c r="D196" s="17"/>
      <c r="E196" s="17">
        <v>72211</v>
      </c>
      <c r="F196" s="17">
        <v>7727</v>
      </c>
      <c r="G196" s="27">
        <f t="shared" si="26"/>
        <v>79938</v>
      </c>
      <c r="H196" s="27"/>
      <c r="I196" s="27"/>
      <c r="J196" s="30">
        <v>111.61646505376343</v>
      </c>
      <c r="K196" s="30">
        <v>11.943615591397849</v>
      </c>
      <c r="L196" s="30">
        <f t="shared" si="25"/>
        <v>123.56008064516128</v>
      </c>
    </row>
    <row r="197" spans="1:12" s="35" customFormat="1">
      <c r="A197" s="34"/>
      <c r="B197" s="22" t="s">
        <v>212</v>
      </c>
      <c r="C197" s="17"/>
      <c r="D197" s="17"/>
      <c r="E197" s="17"/>
      <c r="F197" s="17">
        <v>19319</v>
      </c>
      <c r="G197" s="27">
        <f t="shared" si="26"/>
        <v>19319</v>
      </c>
      <c r="H197" s="27"/>
      <c r="I197" s="27"/>
      <c r="J197" s="30" t="s">
        <v>224</v>
      </c>
      <c r="K197" s="30">
        <v>29.861357526881715</v>
      </c>
      <c r="L197" s="30">
        <f t="shared" si="25"/>
        <v>29.861357526881715</v>
      </c>
    </row>
    <row r="198" spans="1:12" s="35" customFormat="1">
      <c r="A198" s="34"/>
      <c r="B198" s="22" t="s">
        <v>213</v>
      </c>
      <c r="C198" s="17"/>
      <c r="D198" s="17"/>
      <c r="E198" s="17">
        <v>18053</v>
      </c>
      <c r="F198" s="17">
        <v>107218</v>
      </c>
      <c r="G198" s="27">
        <f t="shared" si="26"/>
        <v>125271</v>
      </c>
      <c r="H198" s="27"/>
      <c r="I198" s="27"/>
      <c r="J198" s="30">
        <v>27.904502688172041</v>
      </c>
      <c r="K198" s="30">
        <v>165.72674731182795</v>
      </c>
      <c r="L198" s="30">
        <f t="shared" si="25"/>
        <v>193.63124999999999</v>
      </c>
    </row>
    <row r="199" spans="1:12" s="35" customFormat="1">
      <c r="A199" s="34"/>
      <c r="B199" s="22" t="s">
        <v>168</v>
      </c>
      <c r="C199" s="17"/>
      <c r="D199" s="17">
        <v>65019</v>
      </c>
      <c r="E199" s="17">
        <v>232158</v>
      </c>
      <c r="F199" s="17">
        <v>148486</v>
      </c>
      <c r="G199" s="27">
        <f t="shared" si="26"/>
        <v>445663</v>
      </c>
      <c r="H199" s="27"/>
      <c r="I199" s="27">
        <v>100.49979838709676</v>
      </c>
      <c r="J199" s="30">
        <v>358.8463709677419</v>
      </c>
      <c r="K199" s="30">
        <v>229.51465053763437</v>
      </c>
      <c r="L199" s="30">
        <f t="shared" si="25"/>
        <v>688.86081989247305</v>
      </c>
    </row>
    <row r="200" spans="1:12" s="35" customFormat="1">
      <c r="A200" s="34"/>
      <c r="B200" s="22" t="s">
        <v>214</v>
      </c>
      <c r="C200" s="17"/>
      <c r="D200" s="17"/>
      <c r="E200" s="17">
        <v>974850</v>
      </c>
      <c r="F200" s="17">
        <v>178696</v>
      </c>
      <c r="G200" s="27">
        <f t="shared" si="26"/>
        <v>1153546</v>
      </c>
      <c r="H200" s="27"/>
      <c r="I200" s="27"/>
      <c r="J200" s="30">
        <v>1506.8245967741934</v>
      </c>
      <c r="K200" s="30">
        <v>276.21021505376342</v>
      </c>
      <c r="L200" s="30">
        <f t="shared" si="25"/>
        <v>1783.0348118279569</v>
      </c>
    </row>
    <row r="201" spans="1:12" s="35" customFormat="1">
      <c r="A201" s="34"/>
      <c r="B201" s="22" t="s">
        <v>215</v>
      </c>
      <c r="C201" s="17"/>
      <c r="D201" s="17"/>
      <c r="E201" s="17">
        <v>794322</v>
      </c>
      <c r="F201" s="17">
        <v>28978</v>
      </c>
      <c r="G201" s="27">
        <f t="shared" si="26"/>
        <v>823300</v>
      </c>
      <c r="H201" s="27"/>
      <c r="I201" s="27"/>
      <c r="J201" s="30">
        <v>1227.7826612903225</v>
      </c>
      <c r="K201" s="30">
        <v>44.791263440860206</v>
      </c>
      <c r="L201" s="30">
        <f t="shared" si="25"/>
        <v>1272.5739247311826</v>
      </c>
    </row>
    <row r="202" spans="1:12" s="35" customFormat="1">
      <c r="A202" s="34"/>
      <c r="B202" s="22" t="s">
        <v>169</v>
      </c>
      <c r="C202" s="17"/>
      <c r="D202" s="17"/>
      <c r="E202" s="17">
        <v>14442</v>
      </c>
      <c r="F202" s="17">
        <v>0</v>
      </c>
      <c r="G202" s="27">
        <f t="shared" si="26"/>
        <v>14442</v>
      </c>
      <c r="H202" s="27"/>
      <c r="I202" s="27"/>
      <c r="J202" s="30">
        <v>22.32298387096774</v>
      </c>
      <c r="K202" s="30" t="s">
        <v>224</v>
      </c>
      <c r="L202" s="30">
        <f t="shared" si="25"/>
        <v>22.32298387096774</v>
      </c>
    </row>
    <row r="203" spans="1:12" s="35" customFormat="1" ht="30">
      <c r="A203" s="34"/>
      <c r="B203" s="81" t="s">
        <v>226</v>
      </c>
      <c r="C203" s="17"/>
      <c r="D203" s="17"/>
      <c r="E203" s="17">
        <v>36106</v>
      </c>
      <c r="F203" s="17">
        <v>0</v>
      </c>
      <c r="G203" s="27">
        <f t="shared" si="26"/>
        <v>36106</v>
      </c>
      <c r="H203" s="27"/>
      <c r="I203" s="27"/>
      <c r="J203" s="30">
        <v>55.809005376344082</v>
      </c>
      <c r="K203" s="30" t="s">
        <v>224</v>
      </c>
      <c r="L203" s="30">
        <f t="shared" si="25"/>
        <v>55.809005376344082</v>
      </c>
    </row>
    <row r="204" spans="1:12" s="35" customFormat="1" ht="30">
      <c r="A204" s="34"/>
      <c r="B204" s="81" t="s">
        <v>227</v>
      </c>
      <c r="C204" s="17"/>
      <c r="D204" s="17"/>
      <c r="E204" s="17">
        <v>90264</v>
      </c>
      <c r="F204" s="17">
        <v>0</v>
      </c>
      <c r="G204" s="27">
        <f t="shared" si="26"/>
        <v>90264</v>
      </c>
      <c r="H204" s="27"/>
      <c r="I204" s="27"/>
      <c r="J204" s="30">
        <v>139.52096774193546</v>
      </c>
      <c r="K204" s="30" t="s">
        <v>224</v>
      </c>
      <c r="L204" s="30">
        <f t="shared" si="25"/>
        <v>139.52096774193546</v>
      </c>
    </row>
    <row r="205" spans="1:12" s="35" customFormat="1">
      <c r="A205" s="34"/>
      <c r="B205" s="22" t="s">
        <v>170</v>
      </c>
      <c r="C205" s="17"/>
      <c r="D205" s="17"/>
      <c r="E205" s="17">
        <v>595742</v>
      </c>
      <c r="F205" s="17">
        <v>231822</v>
      </c>
      <c r="G205" s="27">
        <f t="shared" si="26"/>
        <v>827564</v>
      </c>
      <c r="H205" s="27"/>
      <c r="I205" s="27"/>
      <c r="J205" s="30">
        <v>920.83776881720428</v>
      </c>
      <c r="K205" s="30">
        <v>358.32701612903219</v>
      </c>
      <c r="L205" s="30">
        <f t="shared" si="25"/>
        <v>1279.1647849462365</v>
      </c>
    </row>
    <row r="206" spans="1:12" s="35" customFormat="1">
      <c r="A206" s="34"/>
      <c r="B206" s="22" t="s">
        <v>171</v>
      </c>
      <c r="C206" s="17"/>
      <c r="D206" s="17"/>
      <c r="E206" s="17">
        <v>10832</v>
      </c>
      <c r="F206" s="17">
        <v>0</v>
      </c>
      <c r="G206" s="27">
        <f t="shared" si="26"/>
        <v>10832</v>
      </c>
      <c r="H206" s="27"/>
      <c r="I206" s="27"/>
      <c r="J206" s="30">
        <v>16.743010752688171</v>
      </c>
      <c r="K206" s="30" t="s">
        <v>224</v>
      </c>
      <c r="L206" s="30">
        <f t="shared" si="25"/>
        <v>16.743010752688171</v>
      </c>
    </row>
    <row r="207" spans="1:12" s="35" customFormat="1">
      <c r="A207" s="34"/>
      <c r="B207" s="22" t="s">
        <v>216</v>
      </c>
      <c r="C207" s="17"/>
      <c r="D207" s="17"/>
      <c r="E207" s="17">
        <v>9749</v>
      </c>
      <c r="F207" s="17">
        <v>0</v>
      </c>
      <c r="G207" s="27">
        <f t="shared" si="26"/>
        <v>9749</v>
      </c>
      <c r="H207" s="27"/>
      <c r="I207" s="27"/>
      <c r="J207" s="30">
        <v>15.0690188172043</v>
      </c>
      <c r="K207" s="30" t="s">
        <v>224</v>
      </c>
      <c r="L207" s="30">
        <f t="shared" si="25"/>
        <v>15.0690188172043</v>
      </c>
    </row>
    <row r="208" spans="1:12" s="35" customFormat="1">
      <c r="A208" s="34"/>
      <c r="B208" s="22" t="s">
        <v>217</v>
      </c>
      <c r="C208" s="17"/>
      <c r="D208" s="17"/>
      <c r="E208" s="17">
        <v>28884</v>
      </c>
      <c r="F208" s="17">
        <v>19319</v>
      </c>
      <c r="G208" s="27">
        <f t="shared" si="26"/>
        <v>48203</v>
      </c>
      <c r="H208" s="27"/>
      <c r="I208" s="27"/>
      <c r="J208" s="30">
        <v>44.645967741935479</v>
      </c>
      <c r="K208" s="30">
        <v>29.861357526881715</v>
      </c>
      <c r="L208" s="30">
        <f t="shared" si="25"/>
        <v>74.507325268817198</v>
      </c>
    </row>
    <row r="209" spans="1:13" s="35" customFormat="1">
      <c r="A209" s="34"/>
      <c r="B209" s="22" t="s">
        <v>218</v>
      </c>
      <c r="C209" s="17"/>
      <c r="D209" s="17"/>
      <c r="E209" s="17">
        <v>18053</v>
      </c>
      <c r="F209" s="17">
        <v>7727</v>
      </c>
      <c r="G209" s="27">
        <f t="shared" si="26"/>
        <v>25780</v>
      </c>
      <c r="H209" s="27"/>
      <c r="I209" s="27"/>
      <c r="J209" s="30">
        <v>27.904502688172041</v>
      </c>
      <c r="K209" s="30">
        <v>11.943615591397849</v>
      </c>
      <c r="L209" s="30">
        <f t="shared" si="25"/>
        <v>39.848118279569889</v>
      </c>
    </row>
    <row r="210" spans="1:13" s="35" customFormat="1">
      <c r="A210" s="34"/>
      <c r="B210" s="22" t="s">
        <v>219</v>
      </c>
      <c r="C210" s="17"/>
      <c r="D210" s="17"/>
      <c r="E210" s="17">
        <v>46937</v>
      </c>
      <c r="F210" s="17">
        <v>0</v>
      </c>
      <c r="G210" s="27">
        <f t="shared" si="26"/>
        <v>46937</v>
      </c>
      <c r="H210" s="27"/>
      <c r="I210" s="27"/>
      <c r="J210" s="30">
        <v>72.550470430107524</v>
      </c>
      <c r="K210" s="30" t="s">
        <v>224</v>
      </c>
      <c r="L210" s="30">
        <f t="shared" si="25"/>
        <v>72.550470430107524</v>
      </c>
    </row>
    <row r="211" spans="1:13" s="35" customFormat="1">
      <c r="A211" s="44">
        <v>60</v>
      </c>
      <c r="B211" s="45" t="s">
        <v>93</v>
      </c>
      <c r="C211" s="46">
        <v>95182</v>
      </c>
      <c r="D211" s="46">
        <v>0</v>
      </c>
      <c r="E211" s="46">
        <v>3145098</v>
      </c>
      <c r="F211" s="46">
        <v>2485431</v>
      </c>
      <c r="G211" s="46">
        <f t="shared" si="26"/>
        <v>5725711</v>
      </c>
      <c r="H211" s="47">
        <v>147.12271505376344</v>
      </c>
      <c r="I211" s="47" t="s">
        <v>224</v>
      </c>
      <c r="J211" s="47">
        <v>4861.3745967741934</v>
      </c>
      <c r="K211" s="47">
        <v>3841.7280241935482</v>
      </c>
      <c r="L211" s="47">
        <f t="shared" si="25"/>
        <v>8850.2253360215054</v>
      </c>
    </row>
    <row r="212" spans="1:13" s="35" customFormat="1">
      <c r="A212" s="48"/>
      <c r="B212" s="49" t="s">
        <v>172</v>
      </c>
      <c r="C212" s="50"/>
      <c r="D212" s="50"/>
      <c r="E212" s="50">
        <v>3145098</v>
      </c>
      <c r="F212" s="50">
        <v>2485431</v>
      </c>
      <c r="G212" s="50">
        <f t="shared" si="26"/>
        <v>5630529</v>
      </c>
      <c r="H212" s="51"/>
      <c r="I212" s="51"/>
      <c r="J212" s="51">
        <v>4861.3745967741934</v>
      </c>
      <c r="K212" s="51">
        <v>3841.7280241935482</v>
      </c>
      <c r="L212" s="51">
        <f t="shared" si="25"/>
        <v>8703.102620967742</v>
      </c>
    </row>
    <row r="213" spans="1:13" s="35" customFormat="1">
      <c r="A213" s="52">
        <v>61</v>
      </c>
      <c r="B213" s="53" t="s">
        <v>95</v>
      </c>
      <c r="C213" s="54">
        <v>429206</v>
      </c>
      <c r="D213" s="54">
        <v>0</v>
      </c>
      <c r="E213" s="54">
        <v>785403</v>
      </c>
      <c r="F213" s="54">
        <v>830785</v>
      </c>
      <c r="G213" s="54">
        <f t="shared" si="26"/>
        <v>2045394</v>
      </c>
      <c r="H213" s="55">
        <v>663.42325268817194</v>
      </c>
      <c r="I213" s="55" t="s">
        <v>224</v>
      </c>
      <c r="J213" s="55">
        <v>1213.9965725806451</v>
      </c>
      <c r="K213" s="55">
        <v>1284.1434811827955</v>
      </c>
      <c r="L213" s="55">
        <f t="shared" si="25"/>
        <v>3161.5633064516123</v>
      </c>
    </row>
    <row r="214" spans="1:13" s="35" customFormat="1">
      <c r="A214" s="56"/>
      <c r="B214" s="57" t="s">
        <v>173</v>
      </c>
      <c r="C214" s="58">
        <v>429206</v>
      </c>
      <c r="D214" s="58"/>
      <c r="E214" s="58">
        <v>746133</v>
      </c>
      <c r="F214" s="58">
        <v>772630</v>
      </c>
      <c r="G214" s="58">
        <f>SUM(C214:F214)</f>
        <v>1947969</v>
      </c>
      <c r="H214" s="9">
        <v>663.42325268817194</v>
      </c>
      <c r="I214" s="9"/>
      <c r="J214" s="9">
        <v>1153.2969758064514</v>
      </c>
      <c r="K214" s="9">
        <v>1194.2533602150536</v>
      </c>
      <c r="L214" s="9">
        <f t="shared" si="25"/>
        <v>3010.9735887096767</v>
      </c>
    </row>
    <row r="215" spans="1:13" s="35" customFormat="1">
      <c r="A215" s="59"/>
      <c r="B215" s="57" t="s">
        <v>220</v>
      </c>
      <c r="C215" s="60"/>
      <c r="D215" s="60"/>
      <c r="E215" s="58">
        <v>10996</v>
      </c>
      <c r="F215" s="58">
        <v>28247</v>
      </c>
      <c r="G215" s="58">
        <f t="shared" ref="G215:G216" si="27">SUM(C215:F215)</f>
        <v>39243</v>
      </c>
      <c r="H215" s="61"/>
      <c r="I215" s="61"/>
      <c r="J215" s="9">
        <v>16.996505376344086</v>
      </c>
      <c r="K215" s="9">
        <v>43.661357526881723</v>
      </c>
      <c r="L215" s="9">
        <f t="shared" si="25"/>
        <v>60.657862903225805</v>
      </c>
    </row>
    <row r="216" spans="1:13" s="35" customFormat="1">
      <c r="A216" s="59"/>
      <c r="B216" s="57" t="s">
        <v>221</v>
      </c>
      <c r="C216" s="60"/>
      <c r="D216" s="60"/>
      <c r="E216" s="60">
        <v>28274</v>
      </c>
      <c r="F216" s="60">
        <v>29908</v>
      </c>
      <c r="G216" s="58">
        <f t="shared" si="27"/>
        <v>58182</v>
      </c>
      <c r="H216" s="61"/>
      <c r="I216" s="61"/>
      <c r="J216" s="9">
        <v>43.703091397849455</v>
      </c>
      <c r="K216" s="9">
        <v>46.228763440860206</v>
      </c>
      <c r="L216" s="9">
        <f t="shared" si="25"/>
        <v>89.931854838709654</v>
      </c>
    </row>
    <row r="217" spans="1:13" s="35" customFormat="1">
      <c r="A217" s="62">
        <v>62</v>
      </c>
      <c r="B217" s="63" t="s">
        <v>96</v>
      </c>
      <c r="C217" s="64">
        <v>870780</v>
      </c>
      <c r="D217" s="64">
        <v>0</v>
      </c>
      <c r="E217" s="64">
        <v>2266843</v>
      </c>
      <c r="F217" s="64">
        <v>1949547</v>
      </c>
      <c r="G217" s="64">
        <f>SUM(C217:F217)</f>
        <v>5087170</v>
      </c>
      <c r="H217" s="13">
        <v>1345.9637096774193</v>
      </c>
      <c r="I217" s="13" t="s">
        <v>224</v>
      </c>
      <c r="J217" s="13">
        <v>3503.8567876344082</v>
      </c>
      <c r="K217" s="13">
        <v>3013.4127016129032</v>
      </c>
      <c r="L217" s="13">
        <f t="shared" si="25"/>
        <v>7863.2331989247305</v>
      </c>
      <c r="M217" s="1"/>
    </row>
    <row r="218" spans="1:13">
      <c r="A218" s="65"/>
      <c r="B218" s="66" t="s">
        <v>174</v>
      </c>
      <c r="C218" s="67">
        <v>870780</v>
      </c>
      <c r="D218" s="67">
        <v>0</v>
      </c>
      <c r="E218" s="67">
        <v>2266843</v>
      </c>
      <c r="F218" s="67">
        <v>1949547</v>
      </c>
      <c r="G218" s="67">
        <f>SUM(C218:F218)</f>
        <v>5087170</v>
      </c>
      <c r="H218" s="30">
        <v>1345.9637096774193</v>
      </c>
      <c r="I218" s="30" t="s">
        <v>224</v>
      </c>
      <c r="J218" s="30">
        <v>3503.8567876344082</v>
      </c>
      <c r="K218" s="30">
        <v>3013.4127016129032</v>
      </c>
      <c r="L218" s="30">
        <f t="shared" si="25"/>
        <v>7863.2331989247305</v>
      </c>
    </row>
    <row r="219" spans="1:13">
      <c r="B219" s="68" t="s">
        <v>98</v>
      </c>
      <c r="C219" s="69">
        <f t="shared" ref="C219:L219" si="28">C7+C9+C11+C16+C18+C21+C26+C32+C34+C36+C38+C40+C42+C48+C50+C58+C60+C62+C64+C67+C69+C72+C75+C77+C80+C82+C89+C95+C97+C99+C101+C103+C105+C111+C113+C115+C118+C120+C122+C130+C132+C134+C136+C139+C141+C151+C155+C157+C159+C168+C170+C172+C174+C176+C183+C185+C193+C211+C213+C217+C109+C107</f>
        <v>36600293.579999998</v>
      </c>
      <c r="D219" s="69">
        <f t="shared" si="28"/>
        <v>2951777.5</v>
      </c>
      <c r="E219" s="69">
        <f t="shared" si="28"/>
        <v>142498252.57999998</v>
      </c>
      <c r="F219" s="69">
        <f t="shared" si="28"/>
        <v>82250280.271499991</v>
      </c>
      <c r="G219" s="69">
        <f t="shared" si="28"/>
        <v>264300603.93150002</v>
      </c>
      <c r="H219" s="69">
        <f t="shared" si="28"/>
        <v>56573.034431451597</v>
      </c>
      <c r="I219" s="69">
        <f t="shared" si="28"/>
        <v>4562.5593077956983</v>
      </c>
      <c r="J219" s="69">
        <f t="shared" si="28"/>
        <v>220259.39578897841</v>
      </c>
      <c r="K219" s="69">
        <f t="shared" si="28"/>
        <v>127134.16977449594</v>
      </c>
      <c r="L219" s="69">
        <f t="shared" si="28"/>
        <v>408529.15930272191</v>
      </c>
    </row>
    <row r="220" spans="1:13">
      <c r="C220" s="1"/>
      <c r="D220" s="1"/>
      <c r="E220" s="1"/>
      <c r="F220" s="1"/>
    </row>
    <row r="221" spans="1:13">
      <c r="C221" s="2" t="s">
        <v>175</v>
      </c>
    </row>
    <row r="222" spans="1:13">
      <c r="M222" s="73"/>
    </row>
    <row r="223" spans="1:13">
      <c r="C223" s="1"/>
      <c r="D223" s="1"/>
      <c r="E223" s="1"/>
      <c r="F223" s="1"/>
    </row>
    <row r="224" spans="1:13">
      <c r="C224" s="1"/>
      <c r="D224" s="1"/>
      <c r="E224" s="1"/>
      <c r="F224" s="1"/>
    </row>
    <row r="225" spans="3:6">
      <c r="C225" s="1"/>
      <c r="D225" s="1"/>
      <c r="E225" s="1"/>
      <c r="F225" s="1"/>
    </row>
    <row r="226" spans="3:6">
      <c r="C226" s="1"/>
      <c r="D226" s="1"/>
      <c r="E226" s="1"/>
      <c r="F226" s="1"/>
    </row>
    <row r="227" spans="3:6">
      <c r="C227" s="1"/>
      <c r="D227" s="1"/>
      <c r="E227" s="1"/>
      <c r="F227" s="1"/>
    </row>
    <row r="230" spans="3:6">
      <c r="C230" s="1"/>
      <c r="D230" s="1"/>
      <c r="E230" s="1"/>
      <c r="F230" s="1"/>
    </row>
    <row r="231" spans="3:6">
      <c r="C231" s="1"/>
      <c r="D231" s="1"/>
      <c r="E231" s="1"/>
      <c r="F231" s="1"/>
    </row>
    <row r="232" spans="3:6">
      <c r="C232" s="1"/>
      <c r="D232" s="1"/>
      <c r="E232" s="1"/>
      <c r="F232" s="1"/>
    </row>
    <row r="233" spans="3:6">
      <c r="C233" s="1"/>
      <c r="D233" s="1"/>
      <c r="E233" s="1"/>
      <c r="F233" s="1"/>
    </row>
    <row r="234" spans="3:6">
      <c r="C234" s="1"/>
      <c r="D234" s="1"/>
      <c r="E234" s="1"/>
      <c r="F234" s="1"/>
    </row>
  </sheetData>
  <sheetProtection selectLockedCells="1" selectUnlockedCells="1"/>
  <mergeCells count="6">
    <mergeCell ref="B1:L1"/>
    <mergeCell ref="B2:L2"/>
    <mergeCell ref="A4:A6"/>
    <mergeCell ref="B4:B6"/>
    <mergeCell ref="C4:G5"/>
    <mergeCell ref="H4:L5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5"/>
  <sheetViews>
    <sheetView tabSelected="1" zoomScale="90" zoomScaleNormal="90" workbookViewId="0">
      <pane xSplit="1" ySplit="6" topLeftCell="B197" activePane="bottomRight" state="frozen"/>
      <selection pane="topRight" activeCell="I1" sqref="I1"/>
      <selection pane="bottomLeft" activeCell="A29" sqref="A29"/>
      <selection pane="bottomRight" activeCell="P224" sqref="P224"/>
    </sheetView>
  </sheetViews>
  <sheetFormatPr defaultColWidth="9" defaultRowHeight="15"/>
  <cols>
    <col min="1" max="1" width="4.5703125" style="1" customWidth="1"/>
    <col min="2" max="2" width="58.140625" style="1" customWidth="1"/>
    <col min="3" max="6" width="12.28515625" style="2" customWidth="1"/>
    <col min="7" max="7" width="12.28515625" style="1" customWidth="1"/>
    <col min="8" max="12" width="12" style="1" customWidth="1"/>
    <col min="13" max="16384" width="9" style="1"/>
  </cols>
  <sheetData>
    <row r="1" spans="1:13" ht="15.75">
      <c r="B1" s="85" t="s">
        <v>0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3"/>
    </row>
    <row r="2" spans="1:13" ht="15.75">
      <c r="B2" s="85" t="s">
        <v>228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3"/>
    </row>
    <row r="3" spans="1:13">
      <c r="C3" s="4" t="s">
        <v>1</v>
      </c>
      <c r="D3" s="5"/>
      <c r="E3" s="5"/>
      <c r="F3" s="5"/>
      <c r="G3" s="5"/>
      <c r="H3" s="6"/>
      <c r="M3" s="7"/>
    </row>
    <row r="4" spans="1:13" ht="15" customHeight="1">
      <c r="A4" s="93" t="s">
        <v>2</v>
      </c>
      <c r="B4" s="94" t="s">
        <v>3</v>
      </c>
      <c r="C4" s="95" t="s">
        <v>4</v>
      </c>
      <c r="D4" s="95"/>
      <c r="E4" s="95"/>
      <c r="F4" s="95"/>
      <c r="G4" s="95"/>
      <c r="H4" s="95" t="s">
        <v>5</v>
      </c>
      <c r="I4" s="95"/>
      <c r="J4" s="95"/>
      <c r="K4" s="95"/>
      <c r="L4" s="95"/>
    </row>
    <row r="5" spans="1:13">
      <c r="A5" s="93"/>
      <c r="B5" s="94"/>
      <c r="C5" s="95"/>
      <c r="D5" s="95"/>
      <c r="E5" s="95"/>
      <c r="F5" s="95"/>
      <c r="G5" s="95"/>
      <c r="H5" s="95"/>
      <c r="I5" s="95"/>
      <c r="J5" s="95"/>
      <c r="K5" s="95"/>
      <c r="L5" s="95"/>
    </row>
    <row r="6" spans="1:13">
      <c r="A6" s="93"/>
      <c r="B6" s="94"/>
      <c r="C6" s="96" t="s">
        <v>6</v>
      </c>
      <c r="D6" s="96" t="s">
        <v>7</v>
      </c>
      <c r="E6" s="96" t="s">
        <v>8</v>
      </c>
      <c r="F6" s="96" t="s">
        <v>9</v>
      </c>
      <c r="G6" s="97" t="s">
        <v>10</v>
      </c>
      <c r="H6" s="97" t="s">
        <v>6</v>
      </c>
      <c r="I6" s="97" t="s">
        <v>7</v>
      </c>
      <c r="J6" s="97" t="s">
        <v>8</v>
      </c>
      <c r="K6" s="97" t="s">
        <v>9</v>
      </c>
      <c r="L6" s="97" t="s">
        <v>10</v>
      </c>
    </row>
    <row r="7" spans="1:13" s="14" customFormat="1">
      <c r="A7" s="18">
        <v>1</v>
      </c>
      <c r="B7" s="19" t="s">
        <v>176</v>
      </c>
      <c r="C7" s="20">
        <v>103717</v>
      </c>
      <c r="D7" s="20">
        <v>0</v>
      </c>
      <c r="E7" s="20">
        <v>148958</v>
      </c>
      <c r="F7" s="20">
        <v>0</v>
      </c>
      <c r="G7" s="20">
        <f>SUM(C7:F7)</f>
        <v>252675</v>
      </c>
      <c r="H7" s="21">
        <v>160.31525537634408</v>
      </c>
      <c r="I7" s="21" t="s">
        <v>224</v>
      </c>
      <c r="J7" s="21">
        <v>230.2442204301075</v>
      </c>
      <c r="K7" s="21" t="s">
        <v>224</v>
      </c>
      <c r="L7" s="21">
        <f>H7+I7+J7+K7</f>
        <v>390.55947580645159</v>
      </c>
    </row>
    <row r="8" spans="1:13" s="14" customFormat="1">
      <c r="A8" s="15"/>
      <c r="B8" s="16" t="s">
        <v>177</v>
      </c>
      <c r="C8" s="17"/>
      <c r="D8" s="17"/>
      <c r="E8" s="17">
        <v>148958</v>
      </c>
      <c r="F8" s="17"/>
      <c r="G8" s="17">
        <f t="shared" ref="G8:L10" si="0">G7</f>
        <v>252675</v>
      </c>
      <c r="H8" s="17"/>
      <c r="I8" s="17"/>
      <c r="J8" s="17">
        <v>230.2442204301075</v>
      </c>
      <c r="K8" s="17"/>
      <c r="L8" s="17">
        <f t="shared" si="0"/>
        <v>390.55947580645159</v>
      </c>
    </row>
    <row r="9" spans="1:13" s="14" customFormat="1">
      <c r="A9" s="18">
        <v>2</v>
      </c>
      <c r="B9" s="19" t="s">
        <v>11</v>
      </c>
      <c r="C9" s="20">
        <v>521319</v>
      </c>
      <c r="D9" s="20">
        <v>193003</v>
      </c>
      <c r="E9" s="20">
        <v>1768700</v>
      </c>
      <c r="F9" s="20">
        <v>484259</v>
      </c>
      <c r="G9" s="20">
        <f>SUM(C9:F9)</f>
        <v>2967281</v>
      </c>
      <c r="H9" s="21">
        <v>805.80221774193546</v>
      </c>
      <c r="I9" s="21">
        <v>298.32452956989249</v>
      </c>
      <c r="J9" s="21">
        <v>2733.8776881720432</v>
      </c>
      <c r="K9" s="21">
        <v>748.51861559139775</v>
      </c>
      <c r="L9" s="21">
        <f>H9+I9+J9+K9</f>
        <v>4586.523051075269</v>
      </c>
    </row>
    <row r="10" spans="1:13" s="14" customFormat="1">
      <c r="A10" s="15"/>
      <c r="B10" s="16" t="s">
        <v>13</v>
      </c>
      <c r="C10" s="17">
        <v>521319</v>
      </c>
      <c r="D10" s="17">
        <v>193003</v>
      </c>
      <c r="E10" s="17">
        <v>1768700</v>
      </c>
      <c r="F10" s="17">
        <v>484259</v>
      </c>
      <c r="G10" s="17">
        <f t="shared" si="0"/>
        <v>2967281</v>
      </c>
      <c r="H10" s="17">
        <v>805.80221774193546</v>
      </c>
      <c r="I10" s="17"/>
      <c r="J10" s="17">
        <v>2733.8776881720432</v>
      </c>
      <c r="K10" s="17">
        <v>748.51861559139775</v>
      </c>
      <c r="L10" s="17">
        <f t="shared" si="0"/>
        <v>4586.523051075269</v>
      </c>
    </row>
    <row r="11" spans="1:13" s="14" customFormat="1">
      <c r="A11" s="18">
        <v>3</v>
      </c>
      <c r="B11" s="19" t="s">
        <v>12</v>
      </c>
      <c r="C11" s="20">
        <v>0</v>
      </c>
      <c r="D11" s="20">
        <v>0</v>
      </c>
      <c r="E11" s="20">
        <v>524566</v>
      </c>
      <c r="F11" s="20">
        <v>867412</v>
      </c>
      <c r="G11" s="20">
        <f>SUM(C11:F11)</f>
        <v>1391978</v>
      </c>
      <c r="H11" s="21" t="s">
        <v>224</v>
      </c>
      <c r="I11" s="21" t="s">
        <v>224</v>
      </c>
      <c r="J11" s="21">
        <v>810.82110215053751</v>
      </c>
      <c r="K11" s="21">
        <v>1340.7577956989248</v>
      </c>
      <c r="L11" s="21">
        <f t="shared" ref="L11:L32" si="1">H11+I11+J11+K11</f>
        <v>2151.5788978494625</v>
      </c>
    </row>
    <row r="12" spans="1:13" s="14" customFormat="1">
      <c r="A12" s="16"/>
      <c r="B12" s="16" t="s">
        <v>16</v>
      </c>
      <c r="C12" s="17"/>
      <c r="D12" s="17"/>
      <c r="E12" s="17">
        <v>28851.13</v>
      </c>
      <c r="F12" s="17">
        <v>433706</v>
      </c>
      <c r="G12" s="17">
        <f>E12+F12</f>
        <v>462557.13</v>
      </c>
      <c r="H12" s="17"/>
      <c r="I12" s="17"/>
      <c r="J12" s="17">
        <v>44.595160618279571</v>
      </c>
      <c r="K12" s="17">
        <v>670.37889784946242</v>
      </c>
      <c r="L12" s="17">
        <f t="shared" si="1"/>
        <v>714.974058467742</v>
      </c>
    </row>
    <row r="13" spans="1:13" s="14" customFormat="1">
      <c r="A13" s="16"/>
      <c r="B13" s="16" t="s">
        <v>18</v>
      </c>
      <c r="C13" s="17"/>
      <c r="D13" s="17"/>
      <c r="E13" s="17">
        <v>304248.27999999997</v>
      </c>
      <c r="F13" s="17">
        <v>425031.88</v>
      </c>
      <c r="G13" s="17">
        <f>E13+F13</f>
        <v>729280.15999999992</v>
      </c>
      <c r="H13" s="17"/>
      <c r="I13" s="17"/>
      <c r="J13" s="17">
        <v>470.27623924731171</v>
      </c>
      <c r="K13" s="17">
        <v>656.97131989247305</v>
      </c>
      <c r="L13" s="17">
        <f t="shared" si="1"/>
        <v>1127.2475591397847</v>
      </c>
    </row>
    <row r="14" spans="1:13" s="14" customFormat="1">
      <c r="A14" s="16"/>
      <c r="B14" s="16" t="s">
        <v>20</v>
      </c>
      <c r="C14" s="17"/>
      <c r="D14" s="17"/>
      <c r="E14" s="17">
        <v>57702.26</v>
      </c>
      <c r="F14" s="17">
        <v>8674.1200000000008</v>
      </c>
      <c r="G14" s="17">
        <f>E14+F14</f>
        <v>66376.38</v>
      </c>
      <c r="H14" s="17"/>
      <c r="I14" s="17"/>
      <c r="J14" s="17">
        <v>89.190321236559143</v>
      </c>
      <c r="K14" s="17">
        <v>13.407577956989249</v>
      </c>
      <c r="L14" s="17">
        <f t="shared" si="1"/>
        <v>102.59789919354839</v>
      </c>
    </row>
    <row r="15" spans="1:13" s="14" customFormat="1">
      <c r="A15" s="22"/>
      <c r="B15" s="22" t="s">
        <v>22</v>
      </c>
      <c r="C15" s="17"/>
      <c r="D15" s="17"/>
      <c r="E15" s="17">
        <v>133764.33000000002</v>
      </c>
      <c r="F15" s="17"/>
      <c r="G15" s="17">
        <f>E15+F15</f>
        <v>133764.33000000002</v>
      </c>
      <c r="H15" s="17"/>
      <c r="I15" s="17"/>
      <c r="J15" s="17">
        <v>206.7593810483871</v>
      </c>
      <c r="K15" s="17"/>
      <c r="L15" s="17">
        <f t="shared" si="1"/>
        <v>206.7593810483871</v>
      </c>
    </row>
    <row r="16" spans="1:13" s="14" customFormat="1">
      <c r="A16" s="18">
        <v>4</v>
      </c>
      <c r="B16" s="19" t="s">
        <v>14</v>
      </c>
      <c r="C16" s="20">
        <v>0</v>
      </c>
      <c r="D16" s="20">
        <v>0</v>
      </c>
      <c r="E16" s="20">
        <v>0</v>
      </c>
      <c r="F16" s="20">
        <v>0</v>
      </c>
      <c r="G16" s="20">
        <f>SUM(C16:F16)</f>
        <v>0</v>
      </c>
      <c r="H16" s="21" t="s">
        <v>224</v>
      </c>
      <c r="I16" s="21" t="s">
        <v>224</v>
      </c>
      <c r="J16" s="21" t="s">
        <v>224</v>
      </c>
      <c r="K16" s="21" t="s">
        <v>224</v>
      </c>
      <c r="L16" s="21">
        <f t="shared" si="1"/>
        <v>0</v>
      </c>
    </row>
    <row r="17" spans="1:12" s="14" customFormat="1">
      <c r="A17" s="16"/>
      <c r="B17" s="16" t="s">
        <v>25</v>
      </c>
      <c r="C17" s="17"/>
      <c r="D17" s="17"/>
      <c r="E17" s="17">
        <v>0</v>
      </c>
      <c r="F17" s="17">
        <v>0</v>
      </c>
      <c r="G17" s="17">
        <f>F17+E17</f>
        <v>0</v>
      </c>
      <c r="H17" s="17"/>
      <c r="I17" s="17"/>
      <c r="J17" s="17" t="s">
        <v>224</v>
      </c>
      <c r="K17" s="17" t="s">
        <v>224</v>
      </c>
      <c r="L17" s="17">
        <f t="shared" si="1"/>
        <v>0</v>
      </c>
    </row>
    <row r="18" spans="1:12" s="14" customFormat="1" ht="15" customHeight="1">
      <c r="A18" s="18">
        <v>5</v>
      </c>
      <c r="B18" s="19" t="s">
        <v>15</v>
      </c>
      <c r="C18" s="20">
        <v>667085</v>
      </c>
      <c r="D18" s="20">
        <v>15180</v>
      </c>
      <c r="E18" s="20">
        <v>2585592</v>
      </c>
      <c r="F18" s="20">
        <v>923612</v>
      </c>
      <c r="G18" s="20">
        <f>SUM(C18:F18)</f>
        <v>4191469</v>
      </c>
      <c r="H18" s="21">
        <v>1031.1125672043011</v>
      </c>
      <c r="I18" s="21">
        <v>23.463709677419352</v>
      </c>
      <c r="J18" s="21">
        <v>3996.5467741935481</v>
      </c>
      <c r="K18" s="21">
        <v>1427.6260752688172</v>
      </c>
      <c r="L18" s="21">
        <f t="shared" si="1"/>
        <v>6478.7491263440861</v>
      </c>
    </row>
    <row r="19" spans="1:12" s="14" customFormat="1">
      <c r="A19" s="16"/>
      <c r="B19" s="16" t="s">
        <v>28</v>
      </c>
      <c r="C19" s="17">
        <v>667085</v>
      </c>
      <c r="D19" s="17">
        <v>15180</v>
      </c>
      <c r="E19" s="17"/>
      <c r="F19" s="17"/>
      <c r="G19" s="17">
        <f>SUM(C19:F19)</f>
        <v>682265</v>
      </c>
      <c r="H19" s="17">
        <v>1031.1125672043011</v>
      </c>
      <c r="I19" s="17"/>
      <c r="J19" s="17" t="s">
        <v>224</v>
      </c>
      <c r="K19" s="17" t="s">
        <v>224</v>
      </c>
      <c r="L19" s="17">
        <f t="shared" si="1"/>
        <v>1031.1125672043011</v>
      </c>
    </row>
    <row r="20" spans="1:12" s="14" customFormat="1">
      <c r="A20" s="16"/>
      <c r="B20" s="16" t="s">
        <v>30</v>
      </c>
      <c r="C20" s="17"/>
      <c r="D20" s="17"/>
      <c r="E20" s="17">
        <v>2585592</v>
      </c>
      <c r="F20" s="17">
        <v>923612</v>
      </c>
      <c r="G20" s="17">
        <f t="shared" ref="G20:G32" si="2">SUM(C20:F20)</f>
        <v>3509204</v>
      </c>
      <c r="H20" s="17"/>
      <c r="I20" s="17"/>
      <c r="J20" s="17">
        <v>3996.5467741935481</v>
      </c>
      <c r="K20" s="17">
        <v>1427.6260752688172</v>
      </c>
      <c r="L20" s="17">
        <f t="shared" si="1"/>
        <v>5424.1728494623658</v>
      </c>
    </row>
    <row r="21" spans="1:12" s="14" customFormat="1">
      <c r="A21" s="18">
        <v>6</v>
      </c>
      <c r="B21" s="19" t="s">
        <v>17</v>
      </c>
      <c r="C21" s="20">
        <v>310322</v>
      </c>
      <c r="D21" s="20">
        <v>127673</v>
      </c>
      <c r="E21" s="20">
        <v>5302667</v>
      </c>
      <c r="F21" s="20">
        <v>2176803</v>
      </c>
      <c r="G21" s="20">
        <f t="shared" si="2"/>
        <v>7917465</v>
      </c>
      <c r="H21" s="21">
        <v>479.66438172043007</v>
      </c>
      <c r="I21" s="21">
        <v>197.34401881720427</v>
      </c>
      <c r="J21" s="21">
        <v>8196.326680107526</v>
      </c>
      <c r="K21" s="21">
        <v>3364.6820564516129</v>
      </c>
      <c r="L21" s="21">
        <f t="shared" si="1"/>
        <v>12238.017137096773</v>
      </c>
    </row>
    <row r="22" spans="1:12" s="14" customFormat="1">
      <c r="A22" s="16"/>
      <c r="B22" s="16" t="s">
        <v>33</v>
      </c>
      <c r="C22" s="17">
        <v>310322</v>
      </c>
      <c r="D22" s="17">
        <v>127673</v>
      </c>
      <c r="E22" s="17">
        <v>1696854</v>
      </c>
      <c r="F22" s="17">
        <v>130608</v>
      </c>
      <c r="G22" s="17">
        <f t="shared" si="2"/>
        <v>2265457</v>
      </c>
      <c r="H22" s="17">
        <v>479.66438172043007</v>
      </c>
      <c r="I22" s="17">
        <v>197.34401881720427</v>
      </c>
      <c r="J22" s="17">
        <v>2622.8254032258064</v>
      </c>
      <c r="K22" s="17">
        <v>201.88064516129032</v>
      </c>
      <c r="L22" s="17">
        <f t="shared" si="1"/>
        <v>3501.7144489247312</v>
      </c>
    </row>
    <row r="23" spans="1:12" s="14" customFormat="1">
      <c r="A23" s="16"/>
      <c r="B23" s="16" t="s">
        <v>35</v>
      </c>
      <c r="C23" s="17"/>
      <c r="D23" s="17"/>
      <c r="E23" s="17">
        <v>1537773</v>
      </c>
      <c r="F23" s="17">
        <v>1131938</v>
      </c>
      <c r="G23" s="17">
        <f t="shared" si="2"/>
        <v>2669711</v>
      </c>
      <c r="H23" s="17"/>
      <c r="I23" s="17"/>
      <c r="J23" s="17">
        <v>2376.9340725806451</v>
      </c>
      <c r="K23" s="17">
        <v>1749.6353494623656</v>
      </c>
      <c r="L23" s="17">
        <f t="shared" si="1"/>
        <v>4126.5694220430105</v>
      </c>
    </row>
    <row r="24" spans="1:12" s="14" customFormat="1">
      <c r="A24" s="16"/>
      <c r="B24" s="16" t="s">
        <v>37</v>
      </c>
      <c r="C24" s="17"/>
      <c r="D24" s="17"/>
      <c r="E24" s="17">
        <v>1749880</v>
      </c>
      <c r="F24" s="17">
        <v>587737</v>
      </c>
      <c r="G24" s="17">
        <f t="shared" si="2"/>
        <v>2337617</v>
      </c>
      <c r="H24" s="17"/>
      <c r="I24" s="17"/>
      <c r="J24" s="17">
        <v>2704.7876344086021</v>
      </c>
      <c r="K24" s="17">
        <v>908.46444892473119</v>
      </c>
      <c r="L24" s="17">
        <f t="shared" si="1"/>
        <v>3613.2520833333333</v>
      </c>
    </row>
    <row r="25" spans="1:12" s="14" customFormat="1">
      <c r="A25" s="16"/>
      <c r="B25" s="16" t="s">
        <v>39</v>
      </c>
      <c r="C25" s="17"/>
      <c r="D25" s="17"/>
      <c r="E25" s="17">
        <v>318160</v>
      </c>
      <c r="F25" s="17">
        <v>326520</v>
      </c>
      <c r="G25" s="17">
        <f t="shared" si="2"/>
        <v>644680</v>
      </c>
      <c r="H25" s="17"/>
      <c r="I25" s="17"/>
      <c r="J25" s="17">
        <v>491.77956989247309</v>
      </c>
      <c r="K25" s="17">
        <v>504.70161290322579</v>
      </c>
      <c r="L25" s="17">
        <f t="shared" si="1"/>
        <v>996.48118279569894</v>
      </c>
    </row>
    <row r="26" spans="1:12" s="14" customFormat="1" ht="15.75" customHeight="1">
      <c r="A26" s="18">
        <v>7</v>
      </c>
      <c r="B26" s="19" t="s">
        <v>19</v>
      </c>
      <c r="C26" s="20">
        <v>0</v>
      </c>
      <c r="D26" s="20">
        <v>0</v>
      </c>
      <c r="E26" s="20">
        <v>1282421</v>
      </c>
      <c r="F26" s="20">
        <v>1232643</v>
      </c>
      <c r="G26" s="20">
        <f t="shared" si="2"/>
        <v>2515064</v>
      </c>
      <c r="H26" s="21" t="s">
        <v>224</v>
      </c>
      <c r="I26" s="21" t="s">
        <v>224</v>
      </c>
      <c r="J26" s="21">
        <v>1982.236760752688</v>
      </c>
      <c r="K26" s="21">
        <v>1905.2949596774192</v>
      </c>
      <c r="L26" s="21">
        <f t="shared" si="1"/>
        <v>3887.5317204301073</v>
      </c>
    </row>
    <row r="27" spans="1:12" s="14" customFormat="1">
      <c r="A27" s="16"/>
      <c r="B27" s="16" t="s">
        <v>42</v>
      </c>
      <c r="C27" s="17">
        <v>0</v>
      </c>
      <c r="D27" s="17"/>
      <c r="E27" s="17">
        <v>60273.786999999997</v>
      </c>
      <c r="F27" s="17">
        <v>86285.010000000009</v>
      </c>
      <c r="G27" s="17">
        <f t="shared" si="2"/>
        <v>146558.79700000002</v>
      </c>
      <c r="H27" s="17" t="s">
        <v>224</v>
      </c>
      <c r="I27" s="17"/>
      <c r="J27" s="17">
        <v>93.165127755376332</v>
      </c>
      <c r="K27" s="17">
        <v>133.37064717741936</v>
      </c>
      <c r="L27" s="17">
        <f t="shared" si="1"/>
        <v>226.53577493279568</v>
      </c>
    </row>
    <row r="28" spans="1:12" s="14" customFormat="1">
      <c r="A28" s="16"/>
      <c r="B28" s="16" t="s">
        <v>184</v>
      </c>
      <c r="C28" s="17"/>
      <c r="D28" s="17"/>
      <c r="E28" s="17">
        <v>432175.87700000004</v>
      </c>
      <c r="F28" s="17">
        <v>330348.32400000002</v>
      </c>
      <c r="G28" s="17">
        <f t="shared" si="2"/>
        <v>762524.20100000012</v>
      </c>
      <c r="H28" s="17"/>
      <c r="I28" s="17"/>
      <c r="J28" s="17">
        <v>668.01378837365587</v>
      </c>
      <c r="K28" s="17">
        <v>510.61904919354839</v>
      </c>
      <c r="L28" s="17">
        <f t="shared" si="1"/>
        <v>1178.6328375672042</v>
      </c>
    </row>
    <row r="29" spans="1:12" s="14" customFormat="1">
      <c r="A29" s="16"/>
      <c r="B29" s="16" t="s">
        <v>45</v>
      </c>
      <c r="C29" s="17"/>
      <c r="D29" s="17"/>
      <c r="E29" s="17">
        <v>71815.576000000001</v>
      </c>
      <c r="F29" s="17">
        <v>41909.862000000001</v>
      </c>
      <c r="G29" s="17">
        <f t="shared" si="2"/>
        <v>113725.43799999999</v>
      </c>
      <c r="H29" s="17"/>
      <c r="I29" s="17"/>
      <c r="J29" s="17">
        <v>111.00525860215053</v>
      </c>
      <c r="K29" s="17">
        <v>64.780028629032259</v>
      </c>
      <c r="L29" s="17">
        <f t="shared" si="1"/>
        <v>175.78528723118279</v>
      </c>
    </row>
    <row r="30" spans="1:12" s="14" customFormat="1">
      <c r="A30" s="16"/>
      <c r="B30" s="16" t="s">
        <v>47</v>
      </c>
      <c r="C30" s="17"/>
      <c r="D30" s="17"/>
      <c r="E30" s="17">
        <v>21801.157000000003</v>
      </c>
      <c r="F30" s="17">
        <v>29583.432000000001</v>
      </c>
      <c r="G30" s="17">
        <f t="shared" si="2"/>
        <v>51384.589000000007</v>
      </c>
      <c r="H30" s="17"/>
      <c r="I30" s="17"/>
      <c r="J30" s="17">
        <v>33.698024932795704</v>
      </c>
      <c r="K30" s="17">
        <v>45.727079032258061</v>
      </c>
      <c r="L30" s="17">
        <f t="shared" si="1"/>
        <v>79.425103965053765</v>
      </c>
    </row>
    <row r="31" spans="1:12" s="14" customFormat="1">
      <c r="A31" s="16"/>
      <c r="B31" s="16" t="s">
        <v>49</v>
      </c>
      <c r="C31" s="17"/>
      <c r="D31" s="17"/>
      <c r="E31" s="17">
        <v>696354.60299999989</v>
      </c>
      <c r="F31" s="17">
        <v>744516.37199999997</v>
      </c>
      <c r="G31" s="17">
        <f t="shared" si="2"/>
        <v>1440870.9749999999</v>
      </c>
      <c r="H31" s="17"/>
      <c r="I31" s="17"/>
      <c r="J31" s="17">
        <v>1076.3545610887093</v>
      </c>
      <c r="K31" s="17">
        <v>1150.7981556451612</v>
      </c>
      <c r="L31" s="17">
        <f t="shared" si="1"/>
        <v>2227.1527167338704</v>
      </c>
    </row>
    <row r="32" spans="1:12" s="14" customFormat="1">
      <c r="A32" s="18">
        <v>8</v>
      </c>
      <c r="B32" s="19" t="s">
        <v>21</v>
      </c>
      <c r="C32" s="20">
        <v>765969</v>
      </c>
      <c r="D32" s="20">
        <v>0</v>
      </c>
      <c r="E32" s="20">
        <v>1804677</v>
      </c>
      <c r="F32" s="20">
        <v>2077521</v>
      </c>
      <c r="G32" s="20">
        <f t="shared" si="2"/>
        <v>4648167</v>
      </c>
      <c r="H32" s="21">
        <v>1183.9574596774194</v>
      </c>
      <c r="I32" s="21" t="s">
        <v>224</v>
      </c>
      <c r="J32" s="21">
        <v>2789.4872983870964</v>
      </c>
      <c r="K32" s="21">
        <v>3211.2219758064512</v>
      </c>
      <c r="L32" s="21">
        <f t="shared" si="1"/>
        <v>7184.6667338709667</v>
      </c>
    </row>
    <row r="33" spans="1:12" s="14" customFormat="1">
      <c r="A33" s="16"/>
      <c r="B33" s="16" t="s">
        <v>52</v>
      </c>
      <c r="C33" s="17">
        <v>765969</v>
      </c>
      <c r="D33" s="17"/>
      <c r="E33" s="17">
        <v>1804677</v>
      </c>
      <c r="F33" s="17">
        <v>2077521</v>
      </c>
      <c r="G33" s="17">
        <f t="shared" ref="G33:L33" si="3">G32</f>
        <v>4648167</v>
      </c>
      <c r="H33" s="17">
        <v>1183.9574596774194</v>
      </c>
      <c r="I33" s="17"/>
      <c r="J33" s="17">
        <v>2789.4872983870964</v>
      </c>
      <c r="K33" s="17">
        <v>3211.2219758064512</v>
      </c>
      <c r="L33" s="17">
        <f t="shared" si="3"/>
        <v>7184.6667338709667</v>
      </c>
    </row>
    <row r="34" spans="1:12" s="14" customFormat="1" ht="14.25" customHeight="1">
      <c r="A34" s="18">
        <v>9</v>
      </c>
      <c r="B34" s="19" t="s">
        <v>23</v>
      </c>
      <c r="C34" s="20">
        <v>0</v>
      </c>
      <c r="D34" s="20">
        <v>0</v>
      </c>
      <c r="E34" s="20">
        <v>2047835</v>
      </c>
      <c r="F34" s="20">
        <v>783782</v>
      </c>
      <c r="G34" s="20">
        <f>SUM(C34:F34)</f>
        <v>2831617</v>
      </c>
      <c r="H34" s="21" t="s">
        <v>224</v>
      </c>
      <c r="I34" s="21" t="s">
        <v>224</v>
      </c>
      <c r="J34" s="21">
        <v>3165.3363575268813</v>
      </c>
      <c r="K34" s="21">
        <v>1211.4909946236558</v>
      </c>
      <c r="L34" s="21">
        <f>H34+I34+J34+K34</f>
        <v>4376.8273521505371</v>
      </c>
    </row>
    <row r="35" spans="1:12" s="14" customFormat="1">
      <c r="A35" s="16"/>
      <c r="B35" s="16" t="s">
        <v>55</v>
      </c>
      <c r="C35" s="17"/>
      <c r="D35" s="17"/>
      <c r="E35" s="17">
        <v>2047835</v>
      </c>
      <c r="F35" s="17">
        <v>783782</v>
      </c>
      <c r="G35" s="17">
        <f>G34</f>
        <v>2831617</v>
      </c>
      <c r="H35" s="17"/>
      <c r="I35" s="17"/>
      <c r="J35" s="17">
        <v>3165.3363575268813</v>
      </c>
      <c r="K35" s="17">
        <v>1211.4909946236558</v>
      </c>
      <c r="L35" s="17">
        <f>K35+J35</f>
        <v>4376.8273521505371</v>
      </c>
    </row>
    <row r="36" spans="1:12" s="14" customFormat="1">
      <c r="A36" s="18">
        <v>10</v>
      </c>
      <c r="B36" s="19" t="s">
        <v>24</v>
      </c>
      <c r="C36" s="20">
        <v>3704668</v>
      </c>
      <c r="D36" s="20">
        <v>563759</v>
      </c>
      <c r="E36" s="20">
        <v>2415403</v>
      </c>
      <c r="F36" s="20">
        <v>1385580</v>
      </c>
      <c r="G36" s="20">
        <f t="shared" ref="G36" si="4">SUM(C36:F36)</f>
        <v>8069410</v>
      </c>
      <c r="H36" s="21">
        <v>5726.3013440860213</v>
      </c>
      <c r="I36" s="21">
        <v>871.40168010752677</v>
      </c>
      <c r="J36" s="21">
        <v>3733.4858198924726</v>
      </c>
      <c r="K36" s="21">
        <v>2141.6895161290322</v>
      </c>
      <c r="L36" s="21">
        <f t="shared" ref="L36:L37" si="5">H36+I36+J36+K36</f>
        <v>12472.878360215052</v>
      </c>
    </row>
    <row r="37" spans="1:12" s="14" customFormat="1">
      <c r="A37" s="16"/>
      <c r="B37" s="16" t="s">
        <v>58</v>
      </c>
      <c r="C37" s="17">
        <v>3704668</v>
      </c>
      <c r="D37" s="17">
        <v>563759</v>
      </c>
      <c r="E37" s="17">
        <v>2415403</v>
      </c>
      <c r="F37" s="17">
        <v>1385580</v>
      </c>
      <c r="G37" s="17">
        <f>SUM(C37:F37)</f>
        <v>8069410</v>
      </c>
      <c r="H37" s="17"/>
      <c r="I37" s="17"/>
      <c r="J37" s="17">
        <v>3733.4858198924726</v>
      </c>
      <c r="K37" s="17">
        <v>2141.6895161290322</v>
      </c>
      <c r="L37" s="17">
        <f t="shared" si="5"/>
        <v>5875.1753360215043</v>
      </c>
    </row>
    <row r="38" spans="1:12" s="14" customFormat="1">
      <c r="A38" s="18">
        <v>11</v>
      </c>
      <c r="B38" s="19" t="s">
        <v>26</v>
      </c>
      <c r="C38" s="20">
        <v>0</v>
      </c>
      <c r="D38" s="20">
        <v>32202</v>
      </c>
      <c r="E38" s="20">
        <v>1000363</v>
      </c>
      <c r="F38" s="20">
        <v>1538335</v>
      </c>
      <c r="G38" s="20">
        <f>SUM(C38:F38)</f>
        <v>2570900</v>
      </c>
      <c r="H38" s="21" t="s">
        <v>224</v>
      </c>
      <c r="I38" s="21">
        <v>49.77459677419354</v>
      </c>
      <c r="J38" s="21">
        <v>1546.2600134408601</v>
      </c>
      <c r="K38" s="21">
        <v>2377.8027553763441</v>
      </c>
      <c r="L38" s="21">
        <f>H38+I38+J38+K38</f>
        <v>3973.8373655913974</v>
      </c>
    </row>
    <row r="39" spans="1:12" s="14" customFormat="1">
      <c r="A39" s="16"/>
      <c r="B39" s="16" t="s">
        <v>67</v>
      </c>
      <c r="C39" s="17"/>
      <c r="D39" s="17">
        <v>32202</v>
      </c>
      <c r="E39" s="17">
        <v>1000363</v>
      </c>
      <c r="F39" s="17">
        <v>1538335</v>
      </c>
      <c r="G39" s="17">
        <f>C39+D39+E39+F39</f>
        <v>2570900</v>
      </c>
      <c r="H39" s="17"/>
      <c r="I39" s="17">
        <v>49.77459677419354</v>
      </c>
      <c r="J39" s="17">
        <v>1546.2600134408601</v>
      </c>
      <c r="K39" s="17">
        <v>2377.8027553763441</v>
      </c>
      <c r="L39" s="17">
        <f>H39+I39+J39+K39</f>
        <v>3973.8373655913974</v>
      </c>
    </row>
    <row r="40" spans="1:12" s="14" customFormat="1">
      <c r="A40" s="18">
        <v>12</v>
      </c>
      <c r="B40" s="19" t="s">
        <v>27</v>
      </c>
      <c r="C40" s="20">
        <v>20606216</v>
      </c>
      <c r="D40" s="20">
        <v>1229509</v>
      </c>
      <c r="E40" s="20">
        <v>21135903</v>
      </c>
      <c r="F40" s="20">
        <v>4246917</v>
      </c>
      <c r="G40" s="20">
        <f t="shared" ref="G40" si="6">SUM(C40:F40)</f>
        <v>47218545</v>
      </c>
      <c r="H40" s="98">
        <v>31851.005913978493</v>
      </c>
      <c r="I40" s="98">
        <v>1900.4507392473117</v>
      </c>
      <c r="J40" s="21">
        <v>32669.742540322579</v>
      </c>
      <c r="K40" s="21">
        <v>6564.4550403225803</v>
      </c>
      <c r="L40" s="21">
        <f>H40+I40+J40+K40</f>
        <v>72985.65423387097</v>
      </c>
    </row>
    <row r="41" spans="1:12" s="14" customFormat="1">
      <c r="A41" s="22"/>
      <c r="B41" s="22" t="s">
        <v>70</v>
      </c>
      <c r="C41" s="17">
        <v>20606216</v>
      </c>
      <c r="D41" s="17">
        <v>1229509</v>
      </c>
      <c r="E41" s="17">
        <v>21135903</v>
      </c>
      <c r="F41" s="17">
        <v>4246917</v>
      </c>
      <c r="G41" s="17">
        <f>G40</f>
        <v>47218545</v>
      </c>
      <c r="H41" s="17">
        <v>31851.005913978493</v>
      </c>
      <c r="I41" s="17">
        <v>1900.4507392473117</v>
      </c>
      <c r="J41" s="17">
        <v>32669.742540322579</v>
      </c>
      <c r="K41" s="17">
        <v>6564.4550403225803</v>
      </c>
      <c r="L41" s="17">
        <f>H41+I41+J41+K41</f>
        <v>72985.65423387097</v>
      </c>
    </row>
    <row r="42" spans="1:12" s="14" customFormat="1">
      <c r="A42" s="18">
        <v>13</v>
      </c>
      <c r="B42" s="19" t="s">
        <v>29</v>
      </c>
      <c r="C42" s="20">
        <v>0</v>
      </c>
      <c r="D42" s="20">
        <v>0</v>
      </c>
      <c r="E42" s="20">
        <v>448086</v>
      </c>
      <c r="F42" s="20">
        <v>124820</v>
      </c>
      <c r="G42" s="20">
        <f>SUM(C42:F42)</f>
        <v>572906</v>
      </c>
      <c r="H42" s="21" t="s">
        <v>224</v>
      </c>
      <c r="I42" s="21" t="s">
        <v>224</v>
      </c>
      <c r="J42" s="21">
        <v>692.60604838709673</v>
      </c>
      <c r="K42" s="21">
        <v>192.93413978494624</v>
      </c>
      <c r="L42" s="21">
        <f>H42+I42+J42+K42</f>
        <v>885.54018817204292</v>
      </c>
    </row>
    <row r="43" spans="1:12" s="14" customFormat="1">
      <c r="A43" s="22"/>
      <c r="B43" s="22" t="s">
        <v>185</v>
      </c>
      <c r="C43" s="17"/>
      <c r="D43" s="17"/>
      <c r="E43" s="17">
        <v>0</v>
      </c>
      <c r="F43" s="17">
        <v>26212</v>
      </c>
      <c r="G43" s="17">
        <f t="shared" ref="G43:G47" si="7">SUM(C43:F43)</f>
        <v>26212</v>
      </c>
      <c r="H43" s="17"/>
      <c r="I43" s="17"/>
      <c r="J43" s="30" t="s">
        <v>224</v>
      </c>
      <c r="K43" s="17">
        <v>40.515860215053763</v>
      </c>
      <c r="L43" s="17">
        <f t="shared" ref="L43:L70" si="8">H43+I43+J43+K43</f>
        <v>40.515860215053763</v>
      </c>
    </row>
    <row r="44" spans="1:12" s="14" customFormat="1">
      <c r="A44" s="22"/>
      <c r="B44" s="22" t="s">
        <v>186</v>
      </c>
      <c r="C44" s="17"/>
      <c r="D44" s="17"/>
      <c r="E44" s="17">
        <v>103060</v>
      </c>
      <c r="F44" s="17">
        <v>0</v>
      </c>
      <c r="G44" s="17">
        <f t="shared" si="7"/>
        <v>103060</v>
      </c>
      <c r="H44" s="17"/>
      <c r="I44" s="17"/>
      <c r="J44" s="30">
        <v>159.29973118279571</v>
      </c>
      <c r="K44" s="17" t="s">
        <v>224</v>
      </c>
      <c r="L44" s="17">
        <f t="shared" si="8"/>
        <v>159.29973118279571</v>
      </c>
    </row>
    <row r="45" spans="1:12" s="14" customFormat="1">
      <c r="A45" s="22"/>
      <c r="B45" s="22" t="s">
        <v>187</v>
      </c>
      <c r="C45" s="17"/>
      <c r="D45" s="17"/>
      <c r="E45" s="17">
        <v>44809</v>
      </c>
      <c r="F45" s="17">
        <v>48680</v>
      </c>
      <c r="G45" s="17">
        <f t="shared" si="7"/>
        <v>93489</v>
      </c>
      <c r="H45" s="17"/>
      <c r="I45" s="17"/>
      <c r="J45" s="30">
        <v>69.26122311827956</v>
      </c>
      <c r="K45" s="17">
        <v>75.244623655913983</v>
      </c>
      <c r="L45" s="17">
        <f t="shared" si="8"/>
        <v>144.50584677419354</v>
      </c>
    </row>
    <row r="46" spans="1:12" s="14" customFormat="1">
      <c r="A46" s="22"/>
      <c r="B46" s="22" t="s">
        <v>188</v>
      </c>
      <c r="C46" s="17"/>
      <c r="D46" s="17"/>
      <c r="E46" s="17">
        <v>4122</v>
      </c>
      <c r="F46" s="17">
        <v>0</v>
      </c>
      <c r="G46" s="17">
        <f t="shared" si="7"/>
        <v>4122</v>
      </c>
      <c r="H46" s="17"/>
      <c r="I46" s="17"/>
      <c r="J46" s="30">
        <v>6.3713709677419343</v>
      </c>
      <c r="K46" s="17" t="s">
        <v>224</v>
      </c>
      <c r="L46" s="17">
        <f t="shared" si="8"/>
        <v>6.3713709677419343</v>
      </c>
    </row>
    <row r="47" spans="1:12" s="14" customFormat="1">
      <c r="A47" s="22"/>
      <c r="B47" s="22" t="s">
        <v>189</v>
      </c>
      <c r="C47" s="17"/>
      <c r="D47" s="17"/>
      <c r="E47" s="17">
        <v>296095</v>
      </c>
      <c r="F47" s="17">
        <v>49928</v>
      </c>
      <c r="G47" s="17">
        <f t="shared" si="7"/>
        <v>346023</v>
      </c>
      <c r="H47" s="17"/>
      <c r="I47" s="17"/>
      <c r="J47" s="30">
        <v>457.67372311827955</v>
      </c>
      <c r="K47" s="17">
        <v>77.173655913978493</v>
      </c>
      <c r="L47" s="17">
        <f t="shared" si="8"/>
        <v>534.847379032258</v>
      </c>
    </row>
    <row r="48" spans="1:12" s="14" customFormat="1" ht="15.75" customHeight="1">
      <c r="A48" s="18">
        <v>14</v>
      </c>
      <c r="B48" s="19" t="s">
        <v>31</v>
      </c>
      <c r="C48" s="20">
        <v>0</v>
      </c>
      <c r="D48" s="20">
        <v>0</v>
      </c>
      <c r="E48" s="20">
        <v>1168275</v>
      </c>
      <c r="F48" s="20">
        <v>804555.03200000001</v>
      </c>
      <c r="G48" s="20">
        <f>SUM(C48:F48)</f>
        <v>1972830.0320000001</v>
      </c>
      <c r="H48" s="98" t="s">
        <v>224</v>
      </c>
      <c r="I48" s="98" t="s">
        <v>224</v>
      </c>
      <c r="J48" s="21">
        <v>1805.8014112903224</v>
      </c>
      <c r="K48" s="21">
        <v>1243.5998478494623</v>
      </c>
      <c r="L48" s="21">
        <f t="shared" si="8"/>
        <v>3049.401259139785</v>
      </c>
    </row>
    <row r="49" spans="1:16" s="14" customFormat="1">
      <c r="A49" s="22"/>
      <c r="B49" s="22" t="s">
        <v>75</v>
      </c>
      <c r="C49" s="17"/>
      <c r="D49" s="17"/>
      <c r="E49" s="17">
        <v>1168275</v>
      </c>
      <c r="F49" s="17">
        <v>804555.03200000001</v>
      </c>
      <c r="G49" s="17">
        <f t="shared" ref="G49" si="9">G48</f>
        <v>1972830.0320000001</v>
      </c>
      <c r="H49" s="17"/>
      <c r="I49" s="17"/>
      <c r="J49" s="17">
        <v>1805.8014112903224</v>
      </c>
      <c r="K49" s="17">
        <v>1243.5998478494623</v>
      </c>
      <c r="L49" s="17">
        <f t="shared" si="8"/>
        <v>3049.401259139785</v>
      </c>
      <c r="M49" s="29"/>
    </row>
    <row r="50" spans="1:16" s="29" customFormat="1" ht="16.5" customHeight="1">
      <c r="A50" s="18">
        <v>15</v>
      </c>
      <c r="B50" s="19" t="s">
        <v>32</v>
      </c>
      <c r="C50" s="20">
        <v>0</v>
      </c>
      <c r="D50" s="20">
        <v>0</v>
      </c>
      <c r="E50" s="20">
        <v>2469601</v>
      </c>
      <c r="F50" s="20">
        <v>736989</v>
      </c>
      <c r="G50" s="20">
        <f t="shared" ref="G50:G57" si="10">SUM(C50:F50)</f>
        <v>3206590</v>
      </c>
      <c r="H50" s="21" t="s">
        <v>224</v>
      </c>
      <c r="I50" s="21" t="s">
        <v>224</v>
      </c>
      <c r="J50" s="21">
        <v>3817.2596102150533</v>
      </c>
      <c r="K50" s="21">
        <v>1139.1631048387096</v>
      </c>
      <c r="L50" s="21">
        <f t="shared" si="8"/>
        <v>4956.4227150537627</v>
      </c>
      <c r="M50" s="14"/>
      <c r="P50" s="75"/>
    </row>
    <row r="51" spans="1:16" s="14" customFormat="1">
      <c r="A51" s="22"/>
      <c r="B51" s="22" t="s">
        <v>78</v>
      </c>
      <c r="C51" s="17"/>
      <c r="D51" s="17"/>
      <c r="E51" s="17">
        <v>98784</v>
      </c>
      <c r="F51" s="17">
        <v>22109</v>
      </c>
      <c r="G51" s="17">
        <f>SUM(C51:F51)</f>
        <v>120893</v>
      </c>
      <c r="H51" s="17"/>
      <c r="I51" s="17"/>
      <c r="J51" s="30">
        <v>152.69032258064516</v>
      </c>
      <c r="K51" s="30">
        <v>34.173857526881719</v>
      </c>
      <c r="L51" s="17">
        <f t="shared" si="8"/>
        <v>186.86418010752686</v>
      </c>
    </row>
    <row r="52" spans="1:16" s="14" customFormat="1">
      <c r="A52" s="22"/>
      <c r="B52" s="22" t="s">
        <v>80</v>
      </c>
      <c r="C52" s="17"/>
      <c r="D52" s="17"/>
      <c r="E52" s="17">
        <v>370440</v>
      </c>
      <c r="F52" s="17">
        <v>420084</v>
      </c>
      <c r="G52" s="17">
        <f t="shared" si="10"/>
        <v>790524</v>
      </c>
      <c r="H52" s="17"/>
      <c r="I52" s="17"/>
      <c r="J52" s="30">
        <v>572.58870967741927</v>
      </c>
      <c r="K52" s="30">
        <v>649.32338709677413</v>
      </c>
      <c r="L52" s="17">
        <f t="shared" si="8"/>
        <v>1221.9120967741933</v>
      </c>
    </row>
    <row r="53" spans="1:16" s="14" customFormat="1">
      <c r="A53" s="22"/>
      <c r="B53" s="22" t="s">
        <v>82</v>
      </c>
      <c r="C53" s="17"/>
      <c r="D53" s="17"/>
      <c r="E53" s="17">
        <v>419832</v>
      </c>
      <c r="F53" s="17">
        <v>221097</v>
      </c>
      <c r="G53" s="17">
        <f t="shared" si="10"/>
        <v>640929</v>
      </c>
      <c r="H53" s="17"/>
      <c r="I53" s="17"/>
      <c r="J53" s="30">
        <v>648.93387096774188</v>
      </c>
      <c r="K53" s="30">
        <v>341.74939516129029</v>
      </c>
      <c r="L53" s="17">
        <f t="shared" si="8"/>
        <v>990.68326612903218</v>
      </c>
    </row>
    <row r="54" spans="1:16" s="14" customFormat="1">
      <c r="A54" s="22"/>
      <c r="B54" s="22" t="s">
        <v>190</v>
      </c>
      <c r="C54" s="17"/>
      <c r="D54" s="17"/>
      <c r="E54" s="17">
        <v>1432369</v>
      </c>
      <c r="F54" s="17">
        <v>0</v>
      </c>
      <c r="G54" s="17">
        <f t="shared" si="10"/>
        <v>1432369</v>
      </c>
      <c r="H54" s="17"/>
      <c r="I54" s="17"/>
      <c r="J54" s="30">
        <v>2214.0112231182793</v>
      </c>
      <c r="K54" s="30" t="s">
        <v>224</v>
      </c>
      <c r="L54" s="17">
        <f t="shared" si="8"/>
        <v>2214.0112231182793</v>
      </c>
    </row>
    <row r="55" spans="1:16" s="14" customFormat="1">
      <c r="A55" s="22"/>
      <c r="B55" s="22" t="s">
        <v>85</v>
      </c>
      <c r="C55" s="17"/>
      <c r="D55" s="17"/>
      <c r="E55" s="17">
        <v>98784</v>
      </c>
      <c r="F55" s="17">
        <v>0</v>
      </c>
      <c r="G55" s="17">
        <f t="shared" si="10"/>
        <v>98784</v>
      </c>
      <c r="H55" s="17"/>
      <c r="I55" s="17"/>
      <c r="J55" s="30">
        <v>152.69032258064516</v>
      </c>
      <c r="K55" s="30" t="s">
        <v>224</v>
      </c>
      <c r="L55" s="17">
        <f t="shared" si="8"/>
        <v>152.69032258064516</v>
      </c>
    </row>
    <row r="56" spans="1:16" s="14" customFormat="1">
      <c r="A56" s="22"/>
      <c r="B56" s="22" t="s">
        <v>191</v>
      </c>
      <c r="C56" s="17"/>
      <c r="D56" s="17"/>
      <c r="E56" s="17">
        <v>49392</v>
      </c>
      <c r="F56" s="17">
        <v>66329</v>
      </c>
      <c r="G56" s="17">
        <f t="shared" si="10"/>
        <v>115721</v>
      </c>
      <c r="H56" s="17"/>
      <c r="I56" s="17"/>
      <c r="J56" s="30">
        <v>76.345161290322579</v>
      </c>
      <c r="K56" s="30">
        <v>102.52466397849462</v>
      </c>
      <c r="L56" s="17">
        <f t="shared" si="8"/>
        <v>178.86982526881718</v>
      </c>
    </row>
    <row r="57" spans="1:16" s="14" customFormat="1">
      <c r="A57" s="22"/>
      <c r="B57" s="22" t="s">
        <v>192</v>
      </c>
      <c r="C57" s="22"/>
      <c r="D57" s="22"/>
      <c r="E57" s="22">
        <v>0</v>
      </c>
      <c r="F57" s="17">
        <v>7370</v>
      </c>
      <c r="G57" s="17">
        <f t="shared" si="10"/>
        <v>7370</v>
      </c>
      <c r="H57" s="22"/>
      <c r="I57" s="22"/>
      <c r="J57" s="30" t="s">
        <v>224</v>
      </c>
      <c r="K57" s="30">
        <v>11.391801075268816</v>
      </c>
      <c r="L57" s="17">
        <f t="shared" si="8"/>
        <v>11.391801075268816</v>
      </c>
    </row>
    <row r="58" spans="1:16" s="14" customFormat="1" ht="14.25" customHeight="1">
      <c r="A58" s="18">
        <v>16</v>
      </c>
      <c r="B58" s="19" t="s">
        <v>34</v>
      </c>
      <c r="C58" s="20">
        <v>0</v>
      </c>
      <c r="D58" s="20">
        <v>0</v>
      </c>
      <c r="E58" s="20">
        <v>168870</v>
      </c>
      <c r="F58" s="20">
        <v>344365</v>
      </c>
      <c r="G58" s="20">
        <f>SUM(C58:F58)</f>
        <v>513235</v>
      </c>
      <c r="H58" s="21" t="s">
        <v>224</v>
      </c>
      <c r="I58" s="21" t="s">
        <v>224</v>
      </c>
      <c r="J58" s="21">
        <v>261.02217741935482</v>
      </c>
      <c r="K58" s="21">
        <v>532.2846102150537</v>
      </c>
      <c r="L58" s="21">
        <f t="shared" si="8"/>
        <v>793.30678763440847</v>
      </c>
    </row>
    <row r="59" spans="1:16" s="14" customFormat="1">
      <c r="A59" s="22"/>
      <c r="B59" s="22" t="s">
        <v>89</v>
      </c>
      <c r="C59" s="17"/>
      <c r="D59" s="17"/>
      <c r="E59" s="17">
        <v>168870</v>
      </c>
      <c r="F59" s="17">
        <v>344365</v>
      </c>
      <c r="G59" s="17">
        <f>G58</f>
        <v>513235</v>
      </c>
      <c r="H59" s="17"/>
      <c r="I59" s="17"/>
      <c r="J59" s="17">
        <v>261.02217741935482</v>
      </c>
      <c r="K59" s="17">
        <v>532.2846102150537</v>
      </c>
      <c r="L59" s="17">
        <f t="shared" si="8"/>
        <v>793.30678763440847</v>
      </c>
    </row>
    <row r="60" spans="1:16" s="14" customFormat="1">
      <c r="A60" s="18">
        <v>17</v>
      </c>
      <c r="B60" s="19" t="s">
        <v>36</v>
      </c>
      <c r="C60" s="20">
        <v>0</v>
      </c>
      <c r="D60" s="20">
        <v>0</v>
      </c>
      <c r="E60" s="20">
        <v>500581</v>
      </c>
      <c r="F60" s="20">
        <v>399397</v>
      </c>
      <c r="G60" s="20">
        <f>SUM(C60:F60)</f>
        <v>899978</v>
      </c>
      <c r="H60" s="21" t="s">
        <v>224</v>
      </c>
      <c r="I60" s="21" t="s">
        <v>224</v>
      </c>
      <c r="J60" s="21">
        <v>773.74751344086019</v>
      </c>
      <c r="K60" s="21">
        <v>617.34751344086021</v>
      </c>
      <c r="L60" s="21">
        <f t="shared" si="8"/>
        <v>1391.0950268817205</v>
      </c>
    </row>
    <row r="61" spans="1:16" s="14" customFormat="1">
      <c r="A61" s="22"/>
      <c r="B61" s="16" t="s">
        <v>193</v>
      </c>
      <c r="C61" s="17"/>
      <c r="D61" s="17"/>
      <c r="E61" s="17">
        <v>500581</v>
      </c>
      <c r="F61" s="17">
        <v>399397</v>
      </c>
      <c r="G61" s="17">
        <f>G60</f>
        <v>899978</v>
      </c>
      <c r="H61" s="17"/>
      <c r="I61" s="17"/>
      <c r="J61" s="17">
        <v>773.74751344086019</v>
      </c>
      <c r="K61" s="17">
        <v>617.34751344086021</v>
      </c>
      <c r="L61" s="17">
        <f t="shared" si="8"/>
        <v>1391.0950268817205</v>
      </c>
    </row>
    <row r="62" spans="1:16" s="14" customFormat="1" ht="15" customHeight="1">
      <c r="A62" s="18">
        <v>18</v>
      </c>
      <c r="B62" s="19" t="s">
        <v>38</v>
      </c>
      <c r="C62" s="20">
        <v>0</v>
      </c>
      <c r="D62" s="20">
        <v>0</v>
      </c>
      <c r="E62" s="20">
        <v>683429</v>
      </c>
      <c r="F62" s="20">
        <v>776052</v>
      </c>
      <c r="G62" s="20">
        <f>SUM(C62:F62)</f>
        <v>1459481</v>
      </c>
      <c r="H62" s="21" t="s">
        <v>224</v>
      </c>
      <c r="I62" s="21" t="s">
        <v>224</v>
      </c>
      <c r="J62" s="21">
        <v>1056.3754704301075</v>
      </c>
      <c r="K62" s="21">
        <v>1199.5427419354837</v>
      </c>
      <c r="L62" s="21">
        <f t="shared" si="8"/>
        <v>2255.918212365591</v>
      </c>
    </row>
    <row r="63" spans="1:16" s="14" customFormat="1" ht="15" customHeight="1">
      <c r="A63" s="22"/>
      <c r="B63" s="22" t="s">
        <v>94</v>
      </c>
      <c r="C63" s="17"/>
      <c r="D63" s="17"/>
      <c r="E63" s="17">
        <v>683429</v>
      </c>
      <c r="F63" s="17">
        <v>776052</v>
      </c>
      <c r="G63" s="17">
        <f>G62</f>
        <v>1459481</v>
      </c>
      <c r="H63" s="17"/>
      <c r="I63" s="17"/>
      <c r="J63" s="17">
        <v>1056.3754704301075</v>
      </c>
      <c r="K63" s="17">
        <v>1199.5427419354837</v>
      </c>
      <c r="L63" s="17">
        <f t="shared" si="8"/>
        <v>2255.918212365591</v>
      </c>
    </row>
    <row r="64" spans="1:16" s="14" customFormat="1" ht="15" customHeight="1">
      <c r="A64" s="18">
        <v>19</v>
      </c>
      <c r="B64" s="19" t="s">
        <v>40</v>
      </c>
      <c r="C64" s="20">
        <v>35364</v>
      </c>
      <c r="D64" s="20">
        <v>0</v>
      </c>
      <c r="E64" s="20">
        <v>4071942</v>
      </c>
      <c r="F64" s="20">
        <v>5602784</v>
      </c>
      <c r="G64" s="20">
        <f>SUM(C64:F64)</f>
        <v>9710090</v>
      </c>
      <c r="H64" s="21">
        <v>54.662096774193543</v>
      </c>
      <c r="I64" s="21" t="s">
        <v>224</v>
      </c>
      <c r="J64" s="21">
        <v>6293.9963709677413</v>
      </c>
      <c r="K64" s="21">
        <v>8660.2172043010742</v>
      </c>
      <c r="L64" s="21">
        <f t="shared" si="8"/>
        <v>15008.87567204301</v>
      </c>
    </row>
    <row r="65" spans="1:13" s="14" customFormat="1">
      <c r="A65" s="34"/>
      <c r="B65" s="34" t="s">
        <v>97</v>
      </c>
      <c r="C65" s="17"/>
      <c r="D65" s="17"/>
      <c r="E65" s="17">
        <v>2357654</v>
      </c>
      <c r="F65" s="17">
        <v>3244012</v>
      </c>
      <c r="G65" s="27">
        <f>SUM(C65:F65)</f>
        <v>5601666</v>
      </c>
      <c r="H65" s="27"/>
      <c r="I65" s="27"/>
      <c r="J65" s="27">
        <v>3644.2232526881717</v>
      </c>
      <c r="K65" s="27">
        <v>5014.2658602150541</v>
      </c>
      <c r="L65" s="27">
        <f t="shared" si="8"/>
        <v>8658.4891129032258</v>
      </c>
    </row>
    <row r="66" spans="1:13" s="14" customFormat="1">
      <c r="A66" s="34"/>
      <c r="B66" s="34" t="s">
        <v>99</v>
      </c>
      <c r="C66" s="17"/>
      <c r="D66" s="17"/>
      <c r="E66" s="17">
        <v>1714288</v>
      </c>
      <c r="F66" s="17">
        <v>2358772</v>
      </c>
      <c r="G66" s="27">
        <f>SUM(C66:F66)</f>
        <v>4073060</v>
      </c>
      <c r="H66" s="27"/>
      <c r="I66" s="27"/>
      <c r="J66" s="27">
        <v>2649.7731182795696</v>
      </c>
      <c r="K66" s="27">
        <v>3645.9513440860214</v>
      </c>
      <c r="L66" s="27">
        <f t="shared" si="8"/>
        <v>6295.7244623655915</v>
      </c>
    </row>
    <row r="67" spans="1:13" s="14" customFormat="1">
      <c r="A67" s="18">
        <v>20</v>
      </c>
      <c r="B67" s="19" t="s">
        <v>41</v>
      </c>
      <c r="C67" s="20">
        <v>171916</v>
      </c>
      <c r="D67" s="20">
        <v>7400</v>
      </c>
      <c r="E67" s="20">
        <v>697076</v>
      </c>
      <c r="F67" s="20">
        <v>731405</v>
      </c>
      <c r="G67" s="20">
        <f>SUM(C67:F67)</f>
        <v>1607797</v>
      </c>
      <c r="H67" s="21">
        <v>265.73037634408598</v>
      </c>
      <c r="I67" s="21">
        <v>11.43817204301075</v>
      </c>
      <c r="J67" s="21">
        <v>1077.4696236559139</v>
      </c>
      <c r="K67" s="21">
        <v>1130.5319220430108</v>
      </c>
      <c r="L67" s="21">
        <f t="shared" si="8"/>
        <v>2485.1700940860214</v>
      </c>
    </row>
    <row r="68" spans="1:13" s="14" customFormat="1">
      <c r="A68" s="34"/>
      <c r="B68" s="34" t="s">
        <v>100</v>
      </c>
      <c r="C68" s="17">
        <v>171916</v>
      </c>
      <c r="D68" s="17">
        <v>7400</v>
      </c>
      <c r="E68" s="17">
        <v>697076</v>
      </c>
      <c r="F68" s="17">
        <v>731405</v>
      </c>
      <c r="G68" s="17">
        <f>G67</f>
        <v>1607797</v>
      </c>
      <c r="H68" s="17">
        <v>265.73037634408598</v>
      </c>
      <c r="I68" s="17">
        <v>11.43817204301075</v>
      </c>
      <c r="J68" s="17">
        <v>1077.4696236559139</v>
      </c>
      <c r="K68" s="17">
        <v>1130.5319220430108</v>
      </c>
      <c r="L68" s="17">
        <f>H68+I68+J68+K68</f>
        <v>2485.1700940860214</v>
      </c>
    </row>
    <row r="69" spans="1:13" s="14" customFormat="1">
      <c r="A69" s="18">
        <v>21</v>
      </c>
      <c r="B69" s="19" t="s">
        <v>43</v>
      </c>
      <c r="C69" s="20">
        <v>17738</v>
      </c>
      <c r="D69" s="20">
        <v>0</v>
      </c>
      <c r="E69" s="20">
        <v>8289487</v>
      </c>
      <c r="F69" s="20">
        <v>3719615</v>
      </c>
      <c r="G69" s="20">
        <f>SUM(C69:F69)</f>
        <v>12026840</v>
      </c>
      <c r="H69" s="21">
        <v>27.417607526881717</v>
      </c>
      <c r="I69" s="21" t="s">
        <v>224</v>
      </c>
      <c r="J69" s="21">
        <v>12813.051142473118</v>
      </c>
      <c r="K69" s="21">
        <v>5749.4049059139779</v>
      </c>
      <c r="L69" s="21">
        <f>H69+I69+J69+K69</f>
        <v>18589.87365591398</v>
      </c>
    </row>
    <row r="70" spans="1:13" s="14" customFormat="1" ht="15" customHeight="1">
      <c r="A70" s="34"/>
      <c r="B70" s="34" t="s">
        <v>101</v>
      </c>
      <c r="C70" s="17"/>
      <c r="D70" s="17"/>
      <c r="E70" s="17">
        <v>8289487</v>
      </c>
      <c r="F70" s="17">
        <v>3704736.54</v>
      </c>
      <c r="G70" s="27">
        <f>F70+E70</f>
        <v>11994223.539999999</v>
      </c>
      <c r="H70" s="27"/>
      <c r="I70" s="27"/>
      <c r="J70" s="27">
        <v>12813.051142473118</v>
      </c>
      <c r="K70" s="27">
        <v>5726.4072862903222</v>
      </c>
      <c r="L70" s="27">
        <f>J70+K70</f>
        <v>18539.458428763439</v>
      </c>
    </row>
    <row r="71" spans="1:13" s="14" customFormat="1">
      <c r="A71" s="34"/>
      <c r="B71" s="34" t="s">
        <v>102</v>
      </c>
      <c r="C71" s="17"/>
      <c r="D71" s="17"/>
      <c r="E71" s="17">
        <v>0</v>
      </c>
      <c r="F71" s="17">
        <v>14878.460000000001</v>
      </c>
      <c r="G71" s="27">
        <f>F71+E71</f>
        <v>14878.460000000001</v>
      </c>
      <c r="H71" s="27"/>
      <c r="I71" s="27"/>
      <c r="J71" s="70" t="s">
        <v>224</v>
      </c>
      <c r="K71" s="27">
        <v>22.997619623655915</v>
      </c>
      <c r="L71" s="27">
        <f>J71+K71</f>
        <v>22.997619623655915</v>
      </c>
    </row>
    <row r="72" spans="1:13" s="14" customFormat="1">
      <c r="A72" s="18">
        <v>22</v>
      </c>
      <c r="B72" s="19" t="s">
        <v>44</v>
      </c>
      <c r="C72" s="20">
        <v>0</v>
      </c>
      <c r="D72" s="20">
        <v>454795</v>
      </c>
      <c r="E72" s="20">
        <v>1130646</v>
      </c>
      <c r="F72" s="20">
        <v>897722</v>
      </c>
      <c r="G72" s="20">
        <f>SUM(C72:F72)</f>
        <v>2483163</v>
      </c>
      <c r="H72" s="21" t="s">
        <v>224</v>
      </c>
      <c r="I72" s="21">
        <v>702.97614247311822</v>
      </c>
      <c r="J72" s="21">
        <v>1747.6383064516128</v>
      </c>
      <c r="K72" s="21">
        <v>1387.6079301075267</v>
      </c>
      <c r="L72" s="21">
        <f>H72+I72+J72+K72</f>
        <v>3838.2223790322578</v>
      </c>
    </row>
    <row r="73" spans="1:13" s="14" customFormat="1">
      <c r="A73" s="34"/>
      <c r="B73" s="34" t="s">
        <v>103</v>
      </c>
      <c r="C73" s="17"/>
      <c r="D73" s="17"/>
      <c r="E73" s="17">
        <v>1130646</v>
      </c>
      <c r="F73" s="17">
        <v>394997.68</v>
      </c>
      <c r="G73" s="27">
        <f>E73+F73</f>
        <v>1525643.68</v>
      </c>
      <c r="H73" s="27"/>
      <c r="I73" s="27">
        <v>702.97614247311822</v>
      </c>
      <c r="J73" s="27">
        <v>1747.6383064516128</v>
      </c>
      <c r="K73" s="27">
        <v>610.54748924731177</v>
      </c>
      <c r="L73" s="27">
        <f>H73+I73+J73+K73</f>
        <v>3061.1619381720425</v>
      </c>
    </row>
    <row r="74" spans="1:13" s="35" customFormat="1">
      <c r="A74" s="34"/>
      <c r="B74" s="34" t="s">
        <v>101</v>
      </c>
      <c r="C74" s="17"/>
      <c r="D74" s="17"/>
      <c r="E74" s="17"/>
      <c r="F74" s="17">
        <v>502724.32000000007</v>
      </c>
      <c r="G74" s="27">
        <f>E74+F74</f>
        <v>502724.32000000007</v>
      </c>
      <c r="H74" s="27"/>
      <c r="I74" s="27"/>
      <c r="J74" s="70" t="s">
        <v>224</v>
      </c>
      <c r="K74" s="27">
        <v>777.06044086021507</v>
      </c>
      <c r="L74" s="27">
        <f>H74+I74+J74+K74</f>
        <v>777.06044086021507</v>
      </c>
      <c r="M74" s="14"/>
    </row>
    <row r="75" spans="1:13" s="35" customFormat="1">
      <c r="A75" s="18">
        <v>23</v>
      </c>
      <c r="B75" s="19" t="s">
        <v>46</v>
      </c>
      <c r="C75" s="20">
        <v>42196</v>
      </c>
      <c r="D75" s="20">
        <v>0</v>
      </c>
      <c r="E75" s="20">
        <v>2443511</v>
      </c>
      <c r="F75" s="20">
        <v>913058</v>
      </c>
      <c r="G75" s="20">
        <f>SUM(C75:F75)</f>
        <v>3398765</v>
      </c>
      <c r="H75" s="21">
        <v>65.222311827956986</v>
      </c>
      <c r="I75" s="21" t="s">
        <v>224</v>
      </c>
      <c r="J75" s="21">
        <v>3776.9323252688168</v>
      </c>
      <c r="K75" s="21">
        <v>1411.3127688172042</v>
      </c>
      <c r="L75" s="21">
        <f>H75+I75+J75+K75</f>
        <v>5253.4674059139779</v>
      </c>
      <c r="M75" s="14"/>
    </row>
    <row r="76" spans="1:13" s="35" customFormat="1" ht="15" customHeight="1">
      <c r="A76" s="34"/>
      <c r="B76" s="34" t="s">
        <v>104</v>
      </c>
      <c r="C76" s="17">
        <v>42196</v>
      </c>
      <c r="D76" s="17">
        <v>0</v>
      </c>
      <c r="E76" s="17">
        <v>2443511</v>
      </c>
      <c r="F76" s="17">
        <v>913058</v>
      </c>
      <c r="G76" s="27">
        <f>F76+E76+C76</f>
        <v>3398765</v>
      </c>
      <c r="H76" s="27">
        <v>65.222311827956986</v>
      </c>
      <c r="I76" s="27"/>
      <c r="J76" s="27">
        <v>3776.9323252688168</v>
      </c>
      <c r="K76" s="27">
        <v>1411.3127688172042</v>
      </c>
      <c r="L76" s="27">
        <f>L75</f>
        <v>5253.4674059139779</v>
      </c>
    </row>
    <row r="77" spans="1:13" s="35" customFormat="1">
      <c r="A77" s="18">
        <v>24</v>
      </c>
      <c r="B77" s="19" t="s">
        <v>48</v>
      </c>
      <c r="C77" s="20">
        <v>760250</v>
      </c>
      <c r="D77" s="20">
        <v>9465</v>
      </c>
      <c r="E77" s="20">
        <v>569232</v>
      </c>
      <c r="F77" s="20">
        <v>671473</v>
      </c>
      <c r="G77" s="20">
        <f>SUM(C77:F77)</f>
        <v>2010420</v>
      </c>
      <c r="H77" s="21">
        <v>1175.1176075268816</v>
      </c>
      <c r="I77" s="21">
        <v>14.630040322580644</v>
      </c>
      <c r="J77" s="21">
        <v>879.86129032258066</v>
      </c>
      <c r="K77" s="21">
        <v>1037.8950940860213</v>
      </c>
      <c r="L77" s="21">
        <f>H77+I77+J77+K77</f>
        <v>3107.5040322580644</v>
      </c>
    </row>
    <row r="78" spans="1:13" s="35" customFormat="1">
      <c r="A78" s="34"/>
      <c r="B78" s="34" t="s">
        <v>105</v>
      </c>
      <c r="C78" s="17">
        <v>760250</v>
      </c>
      <c r="D78" s="17">
        <v>9465</v>
      </c>
      <c r="E78" s="17">
        <v>102461.75999999999</v>
      </c>
      <c r="F78" s="17">
        <v>57746.677999999993</v>
      </c>
      <c r="G78" s="27">
        <f>C78+D78+E78+F78</f>
        <v>929923.43799999997</v>
      </c>
      <c r="H78" s="27">
        <v>1175.1176075268816</v>
      </c>
      <c r="I78" s="27">
        <v>14.630040322580644</v>
      </c>
      <c r="J78" s="27">
        <v>158.37503225806449</v>
      </c>
      <c r="K78" s="27">
        <v>89.258978091397836</v>
      </c>
      <c r="L78" s="27">
        <f>SUM(H78:K78)</f>
        <v>1437.3816581989247</v>
      </c>
    </row>
    <row r="79" spans="1:13" s="35" customFormat="1">
      <c r="A79" s="34"/>
      <c r="B79" s="34" t="s">
        <v>106</v>
      </c>
      <c r="C79" s="17"/>
      <c r="D79" s="17"/>
      <c r="E79" s="17">
        <v>466770.24</v>
      </c>
      <c r="F79" s="17">
        <v>613726.32200000004</v>
      </c>
      <c r="G79" s="27">
        <f>C79+D79+E79+F79</f>
        <v>1080496.5619999999</v>
      </c>
      <c r="H79" s="27"/>
      <c r="I79" s="27"/>
      <c r="J79" s="27">
        <v>721.48625806451605</v>
      </c>
      <c r="K79" s="27">
        <v>948.63611599462365</v>
      </c>
      <c r="L79" s="27">
        <f>SUM(H79:K79)</f>
        <v>1670.1223740591397</v>
      </c>
    </row>
    <row r="80" spans="1:13" s="35" customFormat="1">
      <c r="A80" s="18">
        <v>25</v>
      </c>
      <c r="B80" s="19" t="s">
        <v>50</v>
      </c>
      <c r="C80" s="20">
        <v>9643</v>
      </c>
      <c r="D80" s="20">
        <v>0</v>
      </c>
      <c r="E80" s="20">
        <v>1057135</v>
      </c>
      <c r="F80" s="20">
        <v>866863</v>
      </c>
      <c r="G80" s="20">
        <f>SUM(C80:F80)</f>
        <v>1933641</v>
      </c>
      <c r="H80" s="21">
        <v>14.905174731182795</v>
      </c>
      <c r="I80" s="21" t="s">
        <v>224</v>
      </c>
      <c r="J80" s="21">
        <v>1634.0124327956987</v>
      </c>
      <c r="K80" s="21">
        <v>1339.9092069892472</v>
      </c>
      <c r="L80" s="21">
        <f t="shared" ref="L80:L94" si="11">H80+I80+J80+K80</f>
        <v>2988.8268145161287</v>
      </c>
    </row>
    <row r="81" spans="1:12" s="35" customFormat="1">
      <c r="A81" s="34"/>
      <c r="B81" s="34" t="s">
        <v>107</v>
      </c>
      <c r="C81" s="17"/>
      <c r="D81" s="17"/>
      <c r="E81" s="17">
        <v>1057135</v>
      </c>
      <c r="F81" s="17">
        <v>866863</v>
      </c>
      <c r="G81" s="17">
        <f>SUM(C81:F81)</f>
        <v>1923998</v>
      </c>
      <c r="H81" s="27"/>
      <c r="I81" s="27"/>
      <c r="J81" s="27">
        <v>1634.0124327956987</v>
      </c>
      <c r="K81" s="27">
        <v>1339.9092069892472</v>
      </c>
      <c r="L81" s="27">
        <f t="shared" si="11"/>
        <v>2973.9216397849459</v>
      </c>
    </row>
    <row r="82" spans="1:12" s="35" customFormat="1">
      <c r="A82" s="18">
        <v>26</v>
      </c>
      <c r="B82" s="19" t="s">
        <v>51</v>
      </c>
      <c r="C82" s="20">
        <v>288707</v>
      </c>
      <c r="D82" s="20">
        <v>0</v>
      </c>
      <c r="E82" s="20">
        <v>2256251.3708000001</v>
      </c>
      <c r="F82" s="20">
        <v>1074312.3835</v>
      </c>
      <c r="G82" s="20">
        <f t="shared" ref="G82:G89" si="12">SUM(C82:F82)</f>
        <v>3619270.7543000001</v>
      </c>
      <c r="H82" s="21">
        <v>446.25409946236556</v>
      </c>
      <c r="I82" s="21" t="s">
        <v>224</v>
      </c>
      <c r="J82" s="21">
        <v>3487.4853177688174</v>
      </c>
      <c r="K82" s="21">
        <v>1660.563496001344</v>
      </c>
      <c r="L82" s="21">
        <f t="shared" si="11"/>
        <v>5594.3029132325264</v>
      </c>
    </row>
    <row r="83" spans="1:12" s="35" customFormat="1">
      <c r="A83" s="34"/>
      <c r="B83" s="34" t="s">
        <v>108</v>
      </c>
      <c r="C83" s="17">
        <v>288707</v>
      </c>
      <c r="D83" s="17"/>
      <c r="E83" s="17">
        <v>293313</v>
      </c>
      <c r="F83" s="17">
        <v>494184</v>
      </c>
      <c r="G83" s="27">
        <f t="shared" si="12"/>
        <v>1076204</v>
      </c>
      <c r="H83" s="27">
        <v>446.25409946236556</v>
      </c>
      <c r="I83" s="27"/>
      <c r="J83" s="27">
        <v>453.37358870967739</v>
      </c>
      <c r="K83" s="27">
        <v>763.85967741935485</v>
      </c>
      <c r="L83" s="27">
        <f t="shared" si="11"/>
        <v>1663.487365591398</v>
      </c>
    </row>
    <row r="84" spans="1:12" s="35" customFormat="1">
      <c r="A84" s="34"/>
      <c r="B84" s="34" t="s">
        <v>109</v>
      </c>
      <c r="C84" s="17"/>
      <c r="D84" s="17"/>
      <c r="E84" s="17">
        <v>1184531.3708000001</v>
      </c>
      <c r="F84" s="17">
        <v>515670.3835</v>
      </c>
      <c r="G84" s="27">
        <f t="shared" si="12"/>
        <v>1700201.7543000001</v>
      </c>
      <c r="H84" s="27"/>
      <c r="I84" s="27"/>
      <c r="J84" s="27">
        <v>1830.928866155914</v>
      </c>
      <c r="K84" s="27">
        <v>797.07115729166662</v>
      </c>
      <c r="L84" s="27">
        <f t="shared" si="11"/>
        <v>2628.0000234475806</v>
      </c>
    </row>
    <row r="85" spans="1:12" s="35" customFormat="1">
      <c r="A85" s="34"/>
      <c r="B85" s="34" t="s">
        <v>110</v>
      </c>
      <c r="C85" s="17"/>
      <c r="D85" s="17"/>
      <c r="E85" s="17">
        <v>112813</v>
      </c>
      <c r="F85" s="17">
        <v>10743</v>
      </c>
      <c r="G85" s="27">
        <f t="shared" si="12"/>
        <v>123556</v>
      </c>
      <c r="H85" s="27"/>
      <c r="I85" s="27"/>
      <c r="J85" s="27">
        <v>174.3749327956989</v>
      </c>
      <c r="K85" s="27">
        <v>16.605443548387097</v>
      </c>
      <c r="L85" s="27">
        <f t="shared" si="11"/>
        <v>190.98037634408598</v>
      </c>
    </row>
    <row r="86" spans="1:12" s="35" customFormat="1">
      <c r="A86" s="34"/>
      <c r="B86" s="34" t="s">
        <v>194</v>
      </c>
      <c r="C86" s="17"/>
      <c r="D86" s="17"/>
      <c r="E86" s="17">
        <v>33844</v>
      </c>
      <c r="F86" s="17">
        <v>32229</v>
      </c>
      <c r="G86" s="27">
        <f t="shared" si="12"/>
        <v>66073</v>
      </c>
      <c r="H86" s="27"/>
      <c r="I86" s="27"/>
      <c r="J86" s="27">
        <v>52.31263440860215</v>
      </c>
      <c r="K86" s="27">
        <v>49.816330645161287</v>
      </c>
      <c r="L86" s="27">
        <f t="shared" si="11"/>
        <v>102.12896505376344</v>
      </c>
    </row>
    <row r="87" spans="1:12" s="35" customFormat="1">
      <c r="A87" s="34"/>
      <c r="B87" s="34" t="s">
        <v>111</v>
      </c>
      <c r="C87" s="17"/>
      <c r="D87" s="17"/>
      <c r="E87" s="17">
        <v>631750</v>
      </c>
      <c r="F87" s="17">
        <v>0</v>
      </c>
      <c r="G87" s="27">
        <f t="shared" si="12"/>
        <v>631750</v>
      </c>
      <c r="H87" s="27"/>
      <c r="I87" s="27"/>
      <c r="J87" s="27">
        <v>976.49529569892468</v>
      </c>
      <c r="K87" s="70" t="s">
        <v>224</v>
      </c>
      <c r="L87" s="27">
        <f t="shared" si="11"/>
        <v>976.49529569892468</v>
      </c>
    </row>
    <row r="88" spans="1:12" s="35" customFormat="1">
      <c r="A88" s="34"/>
      <c r="B88" s="34" t="s">
        <v>195</v>
      </c>
      <c r="C88" s="17"/>
      <c r="D88" s="17"/>
      <c r="E88" s="17">
        <v>0</v>
      </c>
      <c r="F88" s="17">
        <v>21486</v>
      </c>
      <c r="G88" s="27">
        <f t="shared" si="12"/>
        <v>21486</v>
      </c>
      <c r="H88" s="27"/>
      <c r="I88" s="27"/>
      <c r="J88" s="70" t="s">
        <v>224</v>
      </c>
      <c r="K88" s="27">
        <v>33.210887096774194</v>
      </c>
      <c r="L88" s="27">
        <f t="shared" si="11"/>
        <v>33.210887096774194</v>
      </c>
    </row>
    <row r="89" spans="1:12" s="35" customFormat="1">
      <c r="A89" s="18">
        <v>27</v>
      </c>
      <c r="B89" s="19" t="s">
        <v>53</v>
      </c>
      <c r="C89" s="20">
        <v>884037</v>
      </c>
      <c r="D89" s="20">
        <v>0</v>
      </c>
      <c r="E89" s="20">
        <v>1733776</v>
      </c>
      <c r="F89" s="20">
        <v>562946</v>
      </c>
      <c r="G89" s="20">
        <f t="shared" si="12"/>
        <v>3180759</v>
      </c>
      <c r="H89" s="21">
        <v>1366.4550403225805</v>
      </c>
      <c r="I89" s="21" t="s">
        <v>224</v>
      </c>
      <c r="J89" s="21">
        <v>2679.8956989247313</v>
      </c>
      <c r="K89" s="21">
        <v>870.14502688172036</v>
      </c>
      <c r="L89" s="21">
        <f t="shared" si="11"/>
        <v>4916.4957661290327</v>
      </c>
    </row>
    <row r="90" spans="1:12" s="35" customFormat="1">
      <c r="A90" s="34"/>
      <c r="B90" s="34" t="s">
        <v>112</v>
      </c>
      <c r="C90" s="17">
        <v>884037</v>
      </c>
      <c r="D90" s="17"/>
      <c r="E90" s="17">
        <v>897402</v>
      </c>
      <c r="F90" s="17">
        <v>388940</v>
      </c>
      <c r="G90" s="17">
        <f t="shared" ref="G90" si="13">G89-G91-G92-G93-G94</f>
        <v>2170379</v>
      </c>
      <c r="H90" s="70">
        <v>1366.4550403225805</v>
      </c>
      <c r="I90" s="27"/>
      <c r="J90" s="27">
        <v>1387.113306451613</v>
      </c>
      <c r="K90" s="27">
        <v>601.18413978494618</v>
      </c>
      <c r="L90" s="27">
        <f t="shared" si="11"/>
        <v>3354.7524865591399</v>
      </c>
    </row>
    <row r="91" spans="1:12" s="35" customFormat="1">
      <c r="A91" s="34"/>
      <c r="B91" s="34" t="s">
        <v>113</v>
      </c>
      <c r="C91" s="17"/>
      <c r="D91" s="17"/>
      <c r="E91" s="17">
        <v>593818</v>
      </c>
      <c r="F91" s="17">
        <v>153121</v>
      </c>
      <c r="G91" s="27">
        <f>SUM(C91:F91)</f>
        <v>746939</v>
      </c>
      <c r="H91" s="27"/>
      <c r="I91" s="27"/>
      <c r="J91" s="27">
        <v>917.86384408602146</v>
      </c>
      <c r="K91" s="27">
        <v>236.67896505376342</v>
      </c>
      <c r="L91" s="27">
        <f t="shared" si="11"/>
        <v>1154.5428091397848</v>
      </c>
    </row>
    <row r="92" spans="1:12" s="35" customFormat="1">
      <c r="A92" s="34"/>
      <c r="B92" s="34" t="s">
        <v>196</v>
      </c>
      <c r="C92" s="17"/>
      <c r="D92" s="17"/>
      <c r="E92" s="17">
        <v>181700</v>
      </c>
      <c r="F92" s="17">
        <v>1576</v>
      </c>
      <c r="G92" s="27">
        <f>SUM(C92:F92)</f>
        <v>183276</v>
      </c>
      <c r="H92" s="27"/>
      <c r="I92" s="27"/>
      <c r="J92" s="27">
        <v>280.85349462365588</v>
      </c>
      <c r="K92" s="27">
        <v>2.4360215053763437</v>
      </c>
      <c r="L92" s="27">
        <f t="shared" si="11"/>
        <v>283.28951612903222</v>
      </c>
    </row>
    <row r="93" spans="1:12" s="35" customFormat="1">
      <c r="A93" s="34"/>
      <c r="B93" s="34" t="s">
        <v>197</v>
      </c>
      <c r="C93" s="17"/>
      <c r="D93" s="17"/>
      <c r="E93" s="17">
        <v>15084</v>
      </c>
      <c r="F93" s="17">
        <v>0</v>
      </c>
      <c r="G93" s="27">
        <f>SUM(C93:F93)</f>
        <v>15084</v>
      </c>
      <c r="H93" s="27"/>
      <c r="I93" s="27"/>
      <c r="J93" s="27">
        <v>23.315322580645159</v>
      </c>
      <c r="K93" s="70" t="s">
        <v>224</v>
      </c>
      <c r="L93" s="27">
        <f t="shared" si="11"/>
        <v>23.315322580645159</v>
      </c>
    </row>
    <row r="94" spans="1:12" s="35" customFormat="1">
      <c r="A94" s="34"/>
      <c r="B94" s="34" t="s">
        <v>114</v>
      </c>
      <c r="C94" s="17"/>
      <c r="D94" s="17"/>
      <c r="E94" s="17">
        <v>45772</v>
      </c>
      <c r="F94" s="17">
        <v>19309</v>
      </c>
      <c r="G94" s="27">
        <f>SUM(C94:F94)</f>
        <v>65081</v>
      </c>
      <c r="H94" s="27"/>
      <c r="I94" s="27"/>
      <c r="J94" s="27">
        <v>70.749731182795699</v>
      </c>
      <c r="K94" s="27">
        <v>29.845900537634407</v>
      </c>
      <c r="L94" s="27">
        <f t="shared" si="11"/>
        <v>100.59563172043011</v>
      </c>
    </row>
    <row r="95" spans="1:12" s="35" customFormat="1">
      <c r="A95" s="18">
        <v>28</v>
      </c>
      <c r="B95" s="19" t="s">
        <v>54</v>
      </c>
      <c r="C95" s="20">
        <v>491057</v>
      </c>
      <c r="D95" s="20">
        <v>0</v>
      </c>
      <c r="E95" s="20">
        <v>975722</v>
      </c>
      <c r="F95" s="20">
        <v>584142</v>
      </c>
      <c r="G95" s="20">
        <f>SUM(C95:F95)</f>
        <v>2050921</v>
      </c>
      <c r="H95" s="21">
        <v>759.02627688172038</v>
      </c>
      <c r="I95" s="21" t="s">
        <v>224</v>
      </c>
      <c r="J95" s="21">
        <v>1508.1724462365592</v>
      </c>
      <c r="K95" s="21">
        <v>902.90766129032249</v>
      </c>
      <c r="L95" s="21">
        <f>H95+I95+J95+K95</f>
        <v>3170.106384408602</v>
      </c>
    </row>
    <row r="96" spans="1:12" s="35" customFormat="1">
      <c r="A96" s="34"/>
      <c r="B96" s="34" t="s">
        <v>115</v>
      </c>
      <c r="C96" s="17">
        <v>491057</v>
      </c>
      <c r="D96" s="17">
        <v>0</v>
      </c>
      <c r="E96" s="17">
        <v>975722</v>
      </c>
      <c r="F96" s="17">
        <v>584142</v>
      </c>
      <c r="G96" s="27">
        <f>C96+D96+E96+F96</f>
        <v>2050921</v>
      </c>
      <c r="H96" s="27">
        <v>759.02627688172038</v>
      </c>
      <c r="I96" s="27"/>
      <c r="J96" s="27">
        <v>1508.1724462365592</v>
      </c>
      <c r="K96" s="27">
        <v>902.90766129032249</v>
      </c>
      <c r="L96" s="27">
        <f>H96+I96+J96+K96</f>
        <v>3170.106384408602</v>
      </c>
    </row>
    <row r="97" spans="1:12" s="35" customFormat="1">
      <c r="A97" s="18">
        <v>29</v>
      </c>
      <c r="B97" s="19" t="s">
        <v>56</v>
      </c>
      <c r="C97" s="20">
        <v>118300</v>
      </c>
      <c r="D97" s="20">
        <v>0</v>
      </c>
      <c r="E97" s="20">
        <v>1299859</v>
      </c>
      <c r="F97" s="20">
        <v>641957</v>
      </c>
      <c r="G97" s="20">
        <f>SUM(C97:F97)</f>
        <v>2060116</v>
      </c>
      <c r="H97" s="21">
        <v>182.85618279569891</v>
      </c>
      <c r="I97" s="21" t="s">
        <v>224</v>
      </c>
      <c r="J97" s="21">
        <v>2009.1906586021503</v>
      </c>
      <c r="K97" s="21">
        <v>992.27224462365587</v>
      </c>
      <c r="L97" s="21">
        <f>H97+I97+J97+K97</f>
        <v>3184.319086021505</v>
      </c>
    </row>
    <row r="98" spans="1:12" s="35" customFormat="1">
      <c r="A98" s="34"/>
      <c r="B98" s="34" t="s">
        <v>116</v>
      </c>
      <c r="C98" s="17">
        <v>118300</v>
      </c>
      <c r="D98" s="17"/>
      <c r="E98" s="17">
        <v>1299859</v>
      </c>
      <c r="F98" s="17">
        <v>641957</v>
      </c>
      <c r="G98" s="27">
        <f>SUM(C98:F98)</f>
        <v>2060116</v>
      </c>
      <c r="H98" s="27">
        <v>182.85618279569891</v>
      </c>
      <c r="I98" s="27"/>
      <c r="J98" s="27">
        <v>2009.1906586021503</v>
      </c>
      <c r="K98" s="27">
        <v>992.27224462365587</v>
      </c>
      <c r="L98" s="27">
        <f t="shared" ref="L98:L120" si="14">H98+I98+J98+K98</f>
        <v>3184.319086021505</v>
      </c>
    </row>
    <row r="99" spans="1:12" s="35" customFormat="1">
      <c r="A99" s="18">
        <v>30</v>
      </c>
      <c r="B99" s="19" t="s">
        <v>57</v>
      </c>
      <c r="C99" s="20">
        <v>21338</v>
      </c>
      <c r="D99" s="20">
        <v>0</v>
      </c>
      <c r="E99" s="20">
        <v>3522367</v>
      </c>
      <c r="F99" s="20">
        <v>1919475</v>
      </c>
      <c r="G99" s="20">
        <f>SUM(C99:F99)</f>
        <v>5463180</v>
      </c>
      <c r="H99" s="21">
        <v>32.982123655913973</v>
      </c>
      <c r="I99" s="21" t="s">
        <v>224</v>
      </c>
      <c r="J99" s="21">
        <v>5444.5188844086015</v>
      </c>
      <c r="K99" s="21">
        <v>2966.9304435483868</v>
      </c>
      <c r="L99" s="21">
        <f t="shared" si="14"/>
        <v>8444.4314516129016</v>
      </c>
    </row>
    <row r="100" spans="1:12" s="35" customFormat="1">
      <c r="A100" s="34"/>
      <c r="B100" s="34" t="s">
        <v>117</v>
      </c>
      <c r="C100" s="17"/>
      <c r="D100" s="17"/>
      <c r="E100" s="17">
        <v>3522367</v>
      </c>
      <c r="F100" s="17">
        <v>1919475</v>
      </c>
      <c r="G100" s="17">
        <f>G99</f>
        <v>5463180</v>
      </c>
      <c r="H100" s="27"/>
      <c r="I100" s="27"/>
      <c r="J100" s="27">
        <v>5444.5188844086015</v>
      </c>
      <c r="K100" s="27">
        <v>2966.9304435483868</v>
      </c>
      <c r="L100" s="27">
        <f t="shared" si="14"/>
        <v>8411.4493279569888</v>
      </c>
    </row>
    <row r="101" spans="1:12" s="35" customFormat="1">
      <c r="A101" s="18">
        <v>31</v>
      </c>
      <c r="B101" s="19" t="s">
        <v>59</v>
      </c>
      <c r="C101" s="20">
        <v>6876</v>
      </c>
      <c r="D101" s="20">
        <v>0</v>
      </c>
      <c r="E101" s="20">
        <v>880334</v>
      </c>
      <c r="F101" s="20">
        <v>668036</v>
      </c>
      <c r="G101" s="20">
        <f>SUM(C101:F101)</f>
        <v>1555246</v>
      </c>
      <c r="H101" s="21">
        <v>10.628225806451612</v>
      </c>
      <c r="I101" s="21" t="s">
        <v>224</v>
      </c>
      <c r="J101" s="21">
        <v>1360.7313172043009</v>
      </c>
      <c r="K101" s="21">
        <v>1032.5825268817202</v>
      </c>
      <c r="L101" s="21">
        <f t="shared" si="14"/>
        <v>2403.9420698924728</v>
      </c>
    </row>
    <row r="102" spans="1:12" s="35" customFormat="1">
      <c r="A102" s="34"/>
      <c r="B102" s="34" t="s">
        <v>118</v>
      </c>
      <c r="C102" s="17">
        <v>6876</v>
      </c>
      <c r="D102" s="17"/>
      <c r="E102" s="17">
        <v>880334</v>
      </c>
      <c r="F102" s="17">
        <v>668036</v>
      </c>
      <c r="G102" s="27">
        <f>E102+F102</f>
        <v>1548370</v>
      </c>
      <c r="H102" s="27"/>
      <c r="I102" s="27"/>
      <c r="J102" s="27">
        <v>1360.7313172043009</v>
      </c>
      <c r="K102" s="27">
        <v>1032.5825268817202</v>
      </c>
      <c r="L102" s="27">
        <f t="shared" si="14"/>
        <v>2393.3138440860212</v>
      </c>
    </row>
    <row r="103" spans="1:12" s="35" customFormat="1">
      <c r="A103" s="18">
        <v>32</v>
      </c>
      <c r="B103" s="19" t="s">
        <v>61</v>
      </c>
      <c r="C103" s="20">
        <v>0</v>
      </c>
      <c r="D103" s="20">
        <v>0</v>
      </c>
      <c r="E103" s="20">
        <v>10505</v>
      </c>
      <c r="F103" s="20">
        <v>17603</v>
      </c>
      <c r="G103" s="20">
        <f>SUM(C103:F103)</f>
        <v>28108</v>
      </c>
      <c r="H103" s="21" t="s">
        <v>224</v>
      </c>
      <c r="I103" s="21" t="s">
        <v>224</v>
      </c>
      <c r="J103" s="21">
        <v>16.237567204301072</v>
      </c>
      <c r="K103" s="21">
        <v>27.208938172043009</v>
      </c>
      <c r="L103" s="21">
        <f t="shared" si="14"/>
        <v>43.446505376344078</v>
      </c>
    </row>
    <row r="104" spans="1:12" s="35" customFormat="1">
      <c r="A104" s="34"/>
      <c r="B104" s="34" t="s">
        <v>119</v>
      </c>
      <c r="C104" s="17"/>
      <c r="D104" s="17"/>
      <c r="E104" s="17">
        <v>10505</v>
      </c>
      <c r="F104" s="17">
        <v>17603</v>
      </c>
      <c r="G104" s="27">
        <f>C104+D104+E104+F104</f>
        <v>28108</v>
      </c>
      <c r="H104" s="70" t="s">
        <v>224</v>
      </c>
      <c r="I104" s="27"/>
      <c r="J104" s="27">
        <v>16.237567204301072</v>
      </c>
      <c r="K104" s="27">
        <v>27.208938172043009</v>
      </c>
      <c r="L104" s="27">
        <f t="shared" si="14"/>
        <v>43.446505376344078</v>
      </c>
    </row>
    <row r="105" spans="1:12" s="35" customFormat="1">
      <c r="A105" s="18">
        <v>33</v>
      </c>
      <c r="B105" s="19" t="s">
        <v>60</v>
      </c>
      <c r="C105" s="20">
        <v>592122</v>
      </c>
      <c r="D105" s="20">
        <v>89993</v>
      </c>
      <c r="E105" s="20">
        <v>4915352</v>
      </c>
      <c r="F105" s="20">
        <v>2137053</v>
      </c>
      <c r="G105" s="20">
        <f>SUM(C105:F105)</f>
        <v>7734520</v>
      </c>
      <c r="H105" s="21">
        <v>915.24233870967737</v>
      </c>
      <c r="I105" s="21">
        <v>139.10208333333333</v>
      </c>
      <c r="J105" s="21">
        <v>7597.6543010752684</v>
      </c>
      <c r="K105" s="21">
        <v>3303.2405241935485</v>
      </c>
      <c r="L105" s="21">
        <f t="shared" si="14"/>
        <v>11955.239247311827</v>
      </c>
    </row>
    <row r="106" spans="1:12" s="35" customFormat="1">
      <c r="A106" s="34"/>
      <c r="B106" s="34" t="s">
        <v>120</v>
      </c>
      <c r="C106" s="17">
        <v>592122</v>
      </c>
      <c r="D106" s="17">
        <v>89993</v>
      </c>
      <c r="E106" s="17">
        <v>4915352</v>
      </c>
      <c r="F106" s="17">
        <v>2137053</v>
      </c>
      <c r="G106" s="27">
        <f>C106+D106+E106+F106</f>
        <v>7734520</v>
      </c>
      <c r="H106" s="27">
        <v>915.24233870967737</v>
      </c>
      <c r="I106" s="27"/>
      <c r="J106" s="27">
        <v>7597.6543010752684</v>
      </c>
      <c r="K106" s="27">
        <v>3303.2405241935485</v>
      </c>
      <c r="L106" s="27">
        <f t="shared" si="14"/>
        <v>11816.137163978494</v>
      </c>
    </row>
    <row r="107" spans="1:12" s="35" customFormat="1">
      <c r="A107" s="18">
        <v>34</v>
      </c>
      <c r="B107" s="71" t="s">
        <v>180</v>
      </c>
      <c r="C107" s="20">
        <v>0</v>
      </c>
      <c r="D107" s="20">
        <v>0</v>
      </c>
      <c r="E107" s="20">
        <v>330942</v>
      </c>
      <c r="F107" s="20">
        <v>0</v>
      </c>
      <c r="G107" s="20">
        <f>SUM(C107:F107)</f>
        <v>330942</v>
      </c>
      <c r="H107" s="21" t="s">
        <v>224</v>
      </c>
      <c r="I107" s="21" t="s">
        <v>224</v>
      </c>
      <c r="J107" s="20">
        <v>511.53669354838706</v>
      </c>
      <c r="K107" s="20" t="s">
        <v>224</v>
      </c>
      <c r="L107" s="20">
        <f t="shared" si="14"/>
        <v>511.53669354838706</v>
      </c>
    </row>
    <row r="108" spans="1:12" s="35" customFormat="1">
      <c r="A108" s="34"/>
      <c r="B108" s="34" t="s">
        <v>181</v>
      </c>
      <c r="C108" s="17">
        <v>0</v>
      </c>
      <c r="D108" s="17">
        <v>0</v>
      </c>
      <c r="E108" s="17">
        <v>330942</v>
      </c>
      <c r="F108" s="17">
        <v>0</v>
      </c>
      <c r="G108" s="27">
        <f>C108+D108+E108+F108</f>
        <v>330942</v>
      </c>
      <c r="H108" s="70" t="s">
        <v>224</v>
      </c>
      <c r="I108" s="70"/>
      <c r="J108" s="70">
        <v>511.53669354838706</v>
      </c>
      <c r="K108" s="70" t="s">
        <v>224</v>
      </c>
      <c r="L108" s="70">
        <f t="shared" si="14"/>
        <v>511.53669354838706</v>
      </c>
    </row>
    <row r="109" spans="1:12" s="35" customFormat="1">
      <c r="A109" s="18">
        <v>35</v>
      </c>
      <c r="B109" s="71" t="s">
        <v>178</v>
      </c>
      <c r="C109" s="20">
        <v>0</v>
      </c>
      <c r="D109" s="20">
        <v>0</v>
      </c>
      <c r="E109" s="20">
        <v>25750</v>
      </c>
      <c r="F109" s="20">
        <v>54759</v>
      </c>
      <c r="G109" s="20">
        <f>SUM(C109:F109)</f>
        <v>80509</v>
      </c>
      <c r="H109" s="21" t="s">
        <v>224</v>
      </c>
      <c r="I109" s="21" t="s">
        <v>224</v>
      </c>
      <c r="J109" s="20">
        <v>39.801747311827953</v>
      </c>
      <c r="K109" s="20">
        <v>84.640927419354824</v>
      </c>
      <c r="L109" s="20">
        <f t="shared" si="14"/>
        <v>124.44267473118278</v>
      </c>
    </row>
    <row r="110" spans="1:12" s="35" customFormat="1">
      <c r="A110" s="34"/>
      <c r="B110" s="34" t="s">
        <v>179</v>
      </c>
      <c r="C110" s="17">
        <v>0</v>
      </c>
      <c r="D110" s="17">
        <v>0</v>
      </c>
      <c r="E110" s="17">
        <v>25750</v>
      </c>
      <c r="F110" s="17">
        <v>54759</v>
      </c>
      <c r="G110" s="27">
        <f>C110+D110+E110+F110</f>
        <v>80509</v>
      </c>
      <c r="H110" s="70" t="s">
        <v>224</v>
      </c>
      <c r="I110" s="70"/>
      <c r="J110" s="70">
        <v>39.801747311827953</v>
      </c>
      <c r="K110" s="70">
        <v>84.640927419354824</v>
      </c>
      <c r="L110" s="70">
        <f t="shared" si="14"/>
        <v>124.44267473118278</v>
      </c>
    </row>
    <row r="111" spans="1:12" s="35" customFormat="1">
      <c r="A111" s="18">
        <v>36</v>
      </c>
      <c r="B111" s="19" t="s">
        <v>62</v>
      </c>
      <c r="C111" s="20">
        <v>0</v>
      </c>
      <c r="D111" s="20">
        <v>0</v>
      </c>
      <c r="E111" s="20">
        <v>358426</v>
      </c>
      <c r="F111" s="72">
        <v>57701</v>
      </c>
      <c r="G111" s="20">
        <f>SUM(C111:F111)</f>
        <v>416127</v>
      </c>
      <c r="H111" s="21" t="s">
        <v>224</v>
      </c>
      <c r="I111" s="21" t="s">
        <v>224</v>
      </c>
      <c r="J111" s="21">
        <v>554.01868279569885</v>
      </c>
      <c r="K111" s="21">
        <v>89.188373655913978</v>
      </c>
      <c r="L111" s="21">
        <f t="shared" si="14"/>
        <v>643.20705645161286</v>
      </c>
    </row>
    <row r="112" spans="1:12" s="35" customFormat="1" ht="30">
      <c r="A112" s="34"/>
      <c r="B112" s="37" t="s">
        <v>121</v>
      </c>
      <c r="C112" s="17"/>
      <c r="D112" s="17"/>
      <c r="E112" s="17">
        <v>358426</v>
      </c>
      <c r="F112" s="17">
        <v>57701</v>
      </c>
      <c r="G112" s="27">
        <f>SUM(C112:F112)</f>
        <v>416127</v>
      </c>
      <c r="H112" s="27"/>
      <c r="I112" s="27"/>
      <c r="J112" s="27">
        <v>554.01868279569885</v>
      </c>
      <c r="K112" s="27">
        <v>89.188373655913978</v>
      </c>
      <c r="L112" s="27">
        <f t="shared" si="14"/>
        <v>643.20705645161286</v>
      </c>
    </row>
    <row r="113" spans="1:12" s="35" customFormat="1">
      <c r="A113" s="18">
        <v>37</v>
      </c>
      <c r="B113" s="19" t="s">
        <v>63</v>
      </c>
      <c r="C113" s="20">
        <v>190467</v>
      </c>
      <c r="D113" s="20">
        <v>0</v>
      </c>
      <c r="E113" s="20">
        <v>94378</v>
      </c>
      <c r="F113" s="20">
        <v>97557</v>
      </c>
      <c r="G113" s="20">
        <f>SUM(C113:F113)</f>
        <v>382402</v>
      </c>
      <c r="H113" s="21">
        <v>294.4046370967742</v>
      </c>
      <c r="I113" s="21" t="s">
        <v>224</v>
      </c>
      <c r="J113" s="21">
        <v>145.87997311827957</v>
      </c>
      <c r="K113" s="21">
        <v>150.79374999999999</v>
      </c>
      <c r="L113" s="21">
        <f t="shared" si="14"/>
        <v>591.07836021505375</v>
      </c>
    </row>
    <row r="114" spans="1:12" s="35" customFormat="1">
      <c r="A114" s="34"/>
      <c r="B114" s="34" t="s">
        <v>122</v>
      </c>
      <c r="C114" s="17">
        <v>190467</v>
      </c>
      <c r="D114" s="17"/>
      <c r="E114" s="17">
        <v>94378</v>
      </c>
      <c r="F114" s="17">
        <v>97557</v>
      </c>
      <c r="G114" s="27">
        <f t="shared" ref="G114" si="15">G113</f>
        <v>382402</v>
      </c>
      <c r="H114" s="27">
        <v>294.4046370967742</v>
      </c>
      <c r="I114" s="27"/>
      <c r="J114" s="27">
        <v>145.87997311827957</v>
      </c>
      <c r="K114" s="27">
        <v>150.79374999999999</v>
      </c>
      <c r="L114" s="27">
        <f t="shared" si="14"/>
        <v>591.07836021505375</v>
      </c>
    </row>
    <row r="115" spans="1:12" s="35" customFormat="1">
      <c r="A115" s="18">
        <v>38</v>
      </c>
      <c r="B115" s="19" t="s">
        <v>64</v>
      </c>
      <c r="C115" s="20">
        <v>0</v>
      </c>
      <c r="D115" s="20">
        <v>0</v>
      </c>
      <c r="E115" s="20">
        <v>222575</v>
      </c>
      <c r="F115" s="20">
        <v>61346</v>
      </c>
      <c r="G115" s="20">
        <f t="shared" ref="G115:G120" si="16">SUM(C115:F115)</f>
        <v>283921</v>
      </c>
      <c r="H115" s="21" t="s">
        <v>224</v>
      </c>
      <c r="I115" s="21" t="s">
        <v>224</v>
      </c>
      <c r="J115" s="21">
        <v>344.03393817204301</v>
      </c>
      <c r="K115" s="21">
        <v>94.822446236559131</v>
      </c>
      <c r="L115" s="21">
        <f t="shared" si="14"/>
        <v>438.85638440860214</v>
      </c>
    </row>
    <row r="116" spans="1:12" s="35" customFormat="1" ht="30">
      <c r="A116" s="34"/>
      <c r="B116" s="37" t="s">
        <v>123</v>
      </c>
      <c r="C116" s="17"/>
      <c r="D116" s="17"/>
      <c r="E116" s="17">
        <v>53418</v>
      </c>
      <c r="F116" s="17">
        <v>3742.1059999999998</v>
      </c>
      <c r="G116" s="27">
        <f t="shared" si="16"/>
        <v>57160.106</v>
      </c>
      <c r="H116" s="27"/>
      <c r="I116" s="27"/>
      <c r="J116" s="27">
        <v>82.568145161290317</v>
      </c>
      <c r="K116" s="27">
        <v>5.7841692204301065</v>
      </c>
      <c r="L116" s="27">
        <f t="shared" si="14"/>
        <v>88.352314381720419</v>
      </c>
    </row>
    <row r="117" spans="1:12" s="35" customFormat="1" ht="24" customHeight="1">
      <c r="A117" s="34"/>
      <c r="B117" s="34" t="s">
        <v>124</v>
      </c>
      <c r="C117" s="17"/>
      <c r="D117" s="17"/>
      <c r="E117" s="17">
        <v>169157</v>
      </c>
      <c r="F117" s="17">
        <v>57603.894</v>
      </c>
      <c r="G117" s="27">
        <f t="shared" si="16"/>
        <v>226760.894</v>
      </c>
      <c r="H117" s="27"/>
      <c r="I117" s="27"/>
      <c r="J117" s="27">
        <v>261.46579301075269</v>
      </c>
      <c r="K117" s="27">
        <v>89.03827701612903</v>
      </c>
      <c r="L117" s="27">
        <f t="shared" si="14"/>
        <v>350.50407002688172</v>
      </c>
    </row>
    <row r="118" spans="1:12" s="35" customFormat="1">
      <c r="A118" s="18">
        <v>39</v>
      </c>
      <c r="B118" s="19" t="s">
        <v>65</v>
      </c>
      <c r="C118" s="20">
        <v>0</v>
      </c>
      <c r="D118" s="20">
        <v>139579</v>
      </c>
      <c r="E118" s="20">
        <v>1005633</v>
      </c>
      <c r="F118" s="20">
        <v>1260194</v>
      </c>
      <c r="G118" s="20">
        <f>SUM(C118:F118)</f>
        <v>2405406</v>
      </c>
      <c r="H118" s="21" t="s">
        <v>224</v>
      </c>
      <c r="I118" s="21">
        <v>215.74711021505374</v>
      </c>
      <c r="J118" s="21">
        <v>1554.4058467741934</v>
      </c>
      <c r="K118" s="21">
        <v>1947.880510752688</v>
      </c>
      <c r="L118" s="21">
        <f t="shared" si="14"/>
        <v>3718.0334677419351</v>
      </c>
    </row>
    <row r="119" spans="1:12" s="35" customFormat="1">
      <c r="A119" s="34"/>
      <c r="B119" s="34" t="s">
        <v>125</v>
      </c>
      <c r="C119" s="17"/>
      <c r="D119" s="17">
        <v>139579</v>
      </c>
      <c r="E119" s="17">
        <v>1005633</v>
      </c>
      <c r="F119" s="17">
        <v>1260194</v>
      </c>
      <c r="G119" s="27">
        <f t="shared" si="16"/>
        <v>2405406</v>
      </c>
      <c r="H119" s="27"/>
      <c r="I119" s="27">
        <v>215.74711021505374</v>
      </c>
      <c r="J119" s="27">
        <v>1554.4058467741934</v>
      </c>
      <c r="K119" s="27">
        <v>1947.880510752688</v>
      </c>
      <c r="L119" s="27">
        <f t="shared" si="14"/>
        <v>3718.0334677419351</v>
      </c>
    </row>
    <row r="120" spans="1:12" s="35" customFormat="1">
      <c r="A120" s="18">
        <v>40</v>
      </c>
      <c r="B120" s="19" t="s">
        <v>66</v>
      </c>
      <c r="C120" s="20">
        <v>0</v>
      </c>
      <c r="D120" s="20">
        <v>0</v>
      </c>
      <c r="E120" s="20">
        <v>435715</v>
      </c>
      <c r="F120" s="20">
        <v>710508</v>
      </c>
      <c r="G120" s="20">
        <f t="shared" si="16"/>
        <v>1146223</v>
      </c>
      <c r="H120" s="21" t="s">
        <v>224</v>
      </c>
      <c r="I120" s="21" t="s">
        <v>224</v>
      </c>
      <c r="J120" s="21">
        <v>673.48420698924724</v>
      </c>
      <c r="K120" s="21">
        <v>1098.2314516129031</v>
      </c>
      <c r="L120" s="21">
        <f t="shared" si="14"/>
        <v>1771.7156586021504</v>
      </c>
    </row>
    <row r="121" spans="1:12" s="35" customFormat="1">
      <c r="A121" s="34"/>
      <c r="B121" s="34" t="s">
        <v>126</v>
      </c>
      <c r="C121" s="17"/>
      <c r="D121" s="17"/>
      <c r="E121" s="17">
        <v>435715</v>
      </c>
      <c r="F121" s="17">
        <v>710508</v>
      </c>
      <c r="G121" s="27">
        <f>SUM(C121:F121)</f>
        <v>1146223</v>
      </c>
      <c r="H121" s="27"/>
      <c r="I121" s="27"/>
      <c r="J121" s="27">
        <v>673.48420698924724</v>
      </c>
      <c r="K121" s="27">
        <v>1098.2314516129031</v>
      </c>
      <c r="L121" s="27">
        <f>SUM(H121:K121)</f>
        <v>1771.7156586021504</v>
      </c>
    </row>
    <row r="122" spans="1:12" s="35" customFormat="1">
      <c r="A122" s="18">
        <v>41</v>
      </c>
      <c r="B122" s="19" t="s">
        <v>68</v>
      </c>
      <c r="C122" s="20">
        <v>124602</v>
      </c>
      <c r="D122" s="20">
        <v>0</v>
      </c>
      <c r="E122" s="20">
        <v>1291362</v>
      </c>
      <c r="F122" s="20">
        <v>458867</v>
      </c>
      <c r="G122" s="20">
        <f t="shared" ref="G122:G132" si="17">SUM(C122:F122)</f>
        <v>1874831</v>
      </c>
      <c r="H122" s="21">
        <v>192.59717741935481</v>
      </c>
      <c r="I122" s="21" t="s">
        <v>224</v>
      </c>
      <c r="J122" s="21">
        <v>1996.0568548387096</v>
      </c>
      <c r="K122" s="21">
        <v>709.27022849462355</v>
      </c>
      <c r="L122" s="21">
        <f>H122+I122+J122+K122</f>
        <v>2897.924260752688</v>
      </c>
    </row>
    <row r="123" spans="1:12" s="35" customFormat="1">
      <c r="A123" s="34"/>
      <c r="B123" s="34" t="s">
        <v>127</v>
      </c>
      <c r="C123" s="17">
        <v>124602</v>
      </c>
      <c r="D123" s="17"/>
      <c r="E123" s="17">
        <v>379531</v>
      </c>
      <c r="F123" s="17">
        <v>119305</v>
      </c>
      <c r="G123" s="27">
        <f>SUM(C123:F123)</f>
        <v>623438</v>
      </c>
      <c r="H123" s="27">
        <v>192.59717741935481</v>
      </c>
      <c r="I123" s="27"/>
      <c r="J123" s="27">
        <v>586.64065860215055</v>
      </c>
      <c r="K123" s="27">
        <v>184.40961021505373</v>
      </c>
      <c r="L123" s="27">
        <f t="shared" ref="L123:L129" si="18">H123+I123+J123+K123</f>
        <v>963.64744623655906</v>
      </c>
    </row>
    <row r="124" spans="1:12" s="35" customFormat="1">
      <c r="A124" s="34"/>
      <c r="B124" s="34" t="s">
        <v>128</v>
      </c>
      <c r="C124" s="17"/>
      <c r="D124" s="17"/>
      <c r="E124" s="17">
        <v>123712</v>
      </c>
      <c r="F124" s="17">
        <v>0</v>
      </c>
      <c r="G124" s="27">
        <f t="shared" si="17"/>
        <v>123712</v>
      </c>
      <c r="H124" s="27"/>
      <c r="I124" s="27"/>
      <c r="J124" s="27">
        <v>191.22150537634408</v>
      </c>
      <c r="K124" s="70" t="s">
        <v>224</v>
      </c>
      <c r="L124" s="27">
        <f t="shared" si="18"/>
        <v>191.22150537634408</v>
      </c>
    </row>
    <row r="125" spans="1:12" s="35" customFormat="1">
      <c r="A125" s="34"/>
      <c r="B125" s="34" t="s">
        <v>129</v>
      </c>
      <c r="C125" s="17"/>
      <c r="D125" s="17"/>
      <c r="E125" s="17">
        <v>18596</v>
      </c>
      <c r="F125" s="17">
        <v>0</v>
      </c>
      <c r="G125" s="27">
        <f t="shared" si="17"/>
        <v>18596</v>
      </c>
      <c r="H125" s="27"/>
      <c r="I125" s="27"/>
      <c r="J125" s="27">
        <v>28.743817204301074</v>
      </c>
      <c r="K125" s="70" t="s">
        <v>224</v>
      </c>
      <c r="L125" s="27">
        <f t="shared" si="18"/>
        <v>28.743817204301074</v>
      </c>
    </row>
    <row r="126" spans="1:12" s="35" customFormat="1">
      <c r="A126" s="34"/>
      <c r="B126" s="34" t="s">
        <v>130</v>
      </c>
      <c r="C126" s="17"/>
      <c r="D126" s="17"/>
      <c r="E126" s="17">
        <v>46747</v>
      </c>
      <c r="F126" s="17">
        <v>37673</v>
      </c>
      <c r="G126" s="27">
        <f t="shared" si="17"/>
        <v>84420</v>
      </c>
      <c r="H126" s="27"/>
      <c r="I126" s="27"/>
      <c r="J126" s="27">
        <v>72.256787634408596</v>
      </c>
      <c r="K126" s="27">
        <v>58.231115591397845</v>
      </c>
      <c r="L126" s="27">
        <f t="shared" si="18"/>
        <v>130.48790322580643</v>
      </c>
    </row>
    <row r="127" spans="1:12" s="35" customFormat="1">
      <c r="A127" s="34"/>
      <c r="B127" s="34" t="s">
        <v>131</v>
      </c>
      <c r="C127" s="17"/>
      <c r="D127" s="17"/>
      <c r="E127" s="17">
        <v>39517</v>
      </c>
      <c r="F127" s="17">
        <v>57359</v>
      </c>
      <c r="G127" s="27">
        <f t="shared" si="17"/>
        <v>96876</v>
      </c>
      <c r="H127" s="27"/>
      <c r="I127" s="27"/>
      <c r="J127" s="27">
        <v>61.081384408602148</v>
      </c>
      <c r="K127" s="27">
        <v>88.659744623655911</v>
      </c>
      <c r="L127" s="27">
        <f t="shared" si="18"/>
        <v>149.74112903225807</v>
      </c>
    </row>
    <row r="128" spans="1:12" s="35" customFormat="1" ht="15.75" customHeight="1">
      <c r="A128" s="34"/>
      <c r="B128" s="34" t="s">
        <v>132</v>
      </c>
      <c r="C128" s="17"/>
      <c r="D128" s="17"/>
      <c r="E128" s="17">
        <v>76319</v>
      </c>
      <c r="F128" s="17">
        <v>148902</v>
      </c>
      <c r="G128" s="27">
        <f t="shared" si="17"/>
        <v>225221</v>
      </c>
      <c r="H128" s="27"/>
      <c r="I128" s="27"/>
      <c r="J128" s="27">
        <v>117.96619623655913</v>
      </c>
      <c r="K128" s="27">
        <v>230.15766129032255</v>
      </c>
      <c r="L128" s="27">
        <f t="shared" si="18"/>
        <v>348.12385752688169</v>
      </c>
    </row>
    <row r="129" spans="1:12" s="35" customFormat="1">
      <c r="A129" s="34"/>
      <c r="B129" s="34" t="s">
        <v>133</v>
      </c>
      <c r="C129" s="17"/>
      <c r="D129" s="17"/>
      <c r="E129" s="17">
        <v>606940</v>
      </c>
      <c r="F129" s="17">
        <v>95628</v>
      </c>
      <c r="G129" s="27">
        <f t="shared" si="17"/>
        <v>702568</v>
      </c>
      <c r="H129" s="27"/>
      <c r="I129" s="27"/>
      <c r="J129" s="27">
        <v>938.14650537634395</v>
      </c>
      <c r="K129" s="27">
        <v>147.81209677419355</v>
      </c>
      <c r="L129" s="27">
        <f t="shared" si="18"/>
        <v>1085.9586021505374</v>
      </c>
    </row>
    <row r="130" spans="1:12" s="35" customFormat="1">
      <c r="A130" s="18">
        <v>42</v>
      </c>
      <c r="B130" s="99" t="s">
        <v>69</v>
      </c>
      <c r="C130" s="100">
        <v>0</v>
      </c>
      <c r="D130" s="100">
        <v>0</v>
      </c>
      <c r="E130" s="100">
        <v>514588</v>
      </c>
      <c r="F130" s="100">
        <v>115436</v>
      </c>
      <c r="G130" s="20">
        <f t="shared" si="17"/>
        <v>630024</v>
      </c>
      <c r="H130" s="101" t="s">
        <v>224</v>
      </c>
      <c r="I130" s="101" t="s">
        <v>224</v>
      </c>
      <c r="J130" s="21">
        <v>795.39811827956976</v>
      </c>
      <c r="K130" s="21">
        <v>178.4293010752688</v>
      </c>
      <c r="L130" s="21">
        <f>H130+I130+J130+K130</f>
        <v>973.82741935483853</v>
      </c>
    </row>
    <row r="131" spans="1:12" s="35" customFormat="1" ht="30">
      <c r="A131" s="34"/>
      <c r="B131" s="37" t="s">
        <v>134</v>
      </c>
      <c r="C131" s="17"/>
      <c r="D131" s="17"/>
      <c r="E131" s="17">
        <v>514588</v>
      </c>
      <c r="F131" s="17">
        <v>115436</v>
      </c>
      <c r="G131" s="27">
        <f t="shared" si="17"/>
        <v>630024</v>
      </c>
      <c r="H131" s="27"/>
      <c r="I131" s="27"/>
      <c r="J131" s="27">
        <v>795.39811827956976</v>
      </c>
      <c r="K131" s="27">
        <v>178.4293010752688</v>
      </c>
      <c r="L131" s="27">
        <f>SUM(H131:K131)</f>
        <v>973.82741935483853</v>
      </c>
    </row>
    <row r="132" spans="1:12" s="35" customFormat="1">
      <c r="A132" s="18">
        <v>43</v>
      </c>
      <c r="B132" s="19" t="s">
        <v>71</v>
      </c>
      <c r="C132" s="20">
        <v>15423</v>
      </c>
      <c r="D132" s="20">
        <v>0</v>
      </c>
      <c r="E132" s="20">
        <v>3691869</v>
      </c>
      <c r="F132" s="20">
        <v>3208079</v>
      </c>
      <c r="G132" s="20">
        <f t="shared" si="17"/>
        <v>6915371</v>
      </c>
      <c r="H132" s="21">
        <v>23.839314516129033</v>
      </c>
      <c r="I132" s="21" t="s">
        <v>224</v>
      </c>
      <c r="J132" s="21">
        <v>5706.5179435483869</v>
      </c>
      <c r="K132" s="21">
        <v>4958.7242607526887</v>
      </c>
      <c r="L132" s="21">
        <f>H132+I132+J132+K132</f>
        <v>10689.081518817206</v>
      </c>
    </row>
    <row r="133" spans="1:12" s="35" customFormat="1">
      <c r="A133" s="34"/>
      <c r="B133" s="34" t="s">
        <v>135</v>
      </c>
      <c r="C133" s="17">
        <v>15423</v>
      </c>
      <c r="D133" s="17"/>
      <c r="E133" s="17">
        <v>3691869</v>
      </c>
      <c r="F133" s="17">
        <v>3208079</v>
      </c>
      <c r="G133" s="27">
        <f>C133+D133+E133+F133</f>
        <v>6915371</v>
      </c>
      <c r="H133" s="27">
        <v>23.839314516129033</v>
      </c>
      <c r="I133" s="27"/>
      <c r="J133" s="27">
        <v>5706.5179435483869</v>
      </c>
      <c r="K133" s="27">
        <v>4958.7242607526887</v>
      </c>
      <c r="L133" s="27">
        <f>H133+I133+J133+K133</f>
        <v>10689.081518817206</v>
      </c>
    </row>
    <row r="134" spans="1:12" s="35" customFormat="1">
      <c r="A134" s="18">
        <v>44</v>
      </c>
      <c r="B134" s="19" t="s">
        <v>182</v>
      </c>
      <c r="C134" s="20">
        <v>0</v>
      </c>
      <c r="D134" s="20">
        <v>0</v>
      </c>
      <c r="E134" s="20">
        <v>178538</v>
      </c>
      <c r="F134" s="20">
        <v>0</v>
      </c>
      <c r="G134" s="20">
        <f t="shared" ref="G134:G135" si="19">SUM(C134:F134)</f>
        <v>178538</v>
      </c>
      <c r="H134" s="21" t="s">
        <v>224</v>
      </c>
      <c r="I134" s="21" t="s">
        <v>224</v>
      </c>
      <c r="J134" s="21">
        <v>275.96599462365589</v>
      </c>
      <c r="K134" s="21" t="s">
        <v>224</v>
      </c>
      <c r="L134" s="21">
        <f>H134+I134+J134+K134</f>
        <v>275.96599462365589</v>
      </c>
    </row>
    <row r="135" spans="1:12" s="35" customFormat="1">
      <c r="A135" s="34"/>
      <c r="B135" s="34" t="s">
        <v>136</v>
      </c>
      <c r="C135" s="17"/>
      <c r="D135" s="17"/>
      <c r="E135" s="17">
        <v>178538</v>
      </c>
      <c r="F135" s="17"/>
      <c r="G135" s="27">
        <f t="shared" si="19"/>
        <v>178538</v>
      </c>
      <c r="H135" s="27"/>
      <c r="I135" s="27"/>
      <c r="J135" s="27">
        <v>275.96599462365589</v>
      </c>
      <c r="K135" s="27"/>
      <c r="L135" s="27">
        <f>H135+I135+J135+K135</f>
        <v>275.96599462365589</v>
      </c>
    </row>
    <row r="136" spans="1:12" s="35" customFormat="1">
      <c r="A136" s="18">
        <v>45</v>
      </c>
      <c r="B136" s="19" t="s">
        <v>72</v>
      </c>
      <c r="C136" s="20">
        <v>716580</v>
      </c>
      <c r="D136" s="20">
        <v>0</v>
      </c>
      <c r="E136" s="20">
        <v>8953030</v>
      </c>
      <c r="F136" s="20">
        <v>4345167</v>
      </c>
      <c r="G136" s="20">
        <f>SUM(C136:F136)</f>
        <v>14014777</v>
      </c>
      <c r="H136" s="21">
        <v>1107.6169354838707</v>
      </c>
      <c r="I136" s="21" t="s">
        <v>224</v>
      </c>
      <c r="J136" s="21">
        <v>13838.68884408602</v>
      </c>
      <c r="K136" s="21">
        <v>6716.3199596774193</v>
      </c>
      <c r="L136" s="21">
        <f>H136+I136+J136+K136</f>
        <v>21662.625739247313</v>
      </c>
    </row>
    <row r="137" spans="1:12" s="35" customFormat="1">
      <c r="A137" s="34"/>
      <c r="B137" s="34" t="s">
        <v>137</v>
      </c>
      <c r="C137" s="17">
        <v>716580</v>
      </c>
      <c r="D137" s="17"/>
      <c r="E137" s="17">
        <v>3670742.3</v>
      </c>
      <c r="F137" s="17">
        <v>1433905.11</v>
      </c>
      <c r="G137" s="27">
        <f>SUM(C137:F137)</f>
        <v>5821227.4100000001</v>
      </c>
      <c r="H137" s="27">
        <v>1107.6169354838707</v>
      </c>
      <c r="I137" s="27"/>
      <c r="J137" s="27">
        <v>5673.8624260752686</v>
      </c>
      <c r="K137" s="27">
        <v>2216.3855866935482</v>
      </c>
      <c r="L137" s="27">
        <f>SUM(H137:K137)</f>
        <v>8997.8649482526871</v>
      </c>
    </row>
    <row r="138" spans="1:12" s="35" customFormat="1">
      <c r="A138" s="34"/>
      <c r="B138" s="34" t="s">
        <v>138</v>
      </c>
      <c r="C138" s="17"/>
      <c r="D138" s="17"/>
      <c r="E138" s="17">
        <v>5282287.7</v>
      </c>
      <c r="F138" s="17">
        <v>2911261.89</v>
      </c>
      <c r="G138" s="27">
        <f>SUM(C138:F138)</f>
        <v>8193549.5899999999</v>
      </c>
      <c r="H138" s="27"/>
      <c r="I138" s="27"/>
      <c r="J138" s="27">
        <v>8164.8264180107517</v>
      </c>
      <c r="K138" s="27">
        <v>4499.9343729838711</v>
      </c>
      <c r="L138" s="27">
        <f>SUM(H138:K138)</f>
        <v>12664.760790994624</v>
      </c>
    </row>
    <row r="139" spans="1:12" s="35" customFormat="1">
      <c r="A139" s="18">
        <v>46</v>
      </c>
      <c r="B139" s="19" t="s">
        <v>73</v>
      </c>
      <c r="C139" s="20">
        <v>14730</v>
      </c>
      <c r="D139" s="20">
        <v>0</v>
      </c>
      <c r="E139" s="20">
        <v>1220045</v>
      </c>
      <c r="F139" s="20">
        <v>793176</v>
      </c>
      <c r="G139" s="20">
        <f>SUM(C139:F139)</f>
        <v>2027951</v>
      </c>
      <c r="H139" s="21">
        <v>22.76814516129032</v>
      </c>
      <c r="I139" s="21" t="s">
        <v>224</v>
      </c>
      <c r="J139" s="21">
        <v>1885.8222446236557</v>
      </c>
      <c r="K139" s="21">
        <v>1226.0112903225804</v>
      </c>
      <c r="L139" s="21">
        <f>H139+I139+J139+K139</f>
        <v>3134.6016801075266</v>
      </c>
    </row>
    <row r="140" spans="1:12" s="35" customFormat="1">
      <c r="A140" s="34"/>
      <c r="B140" s="34" t="s">
        <v>139</v>
      </c>
      <c r="C140" s="17"/>
      <c r="D140" s="17"/>
      <c r="E140" s="17">
        <v>1220045</v>
      </c>
      <c r="F140" s="17">
        <v>793176</v>
      </c>
      <c r="G140" s="27">
        <f>F140+E140</f>
        <v>2013221</v>
      </c>
      <c r="H140" s="27"/>
      <c r="I140" s="27"/>
      <c r="J140" s="27">
        <v>1885.8222446236557</v>
      </c>
      <c r="K140" s="27">
        <v>1226.0112903225804</v>
      </c>
      <c r="L140" s="27">
        <f>H140+I140+J140+K140</f>
        <v>3111.8335349462359</v>
      </c>
    </row>
    <row r="141" spans="1:12" s="35" customFormat="1">
      <c r="A141" s="18">
        <v>47</v>
      </c>
      <c r="B141" s="19" t="s">
        <v>74</v>
      </c>
      <c r="C141" s="20">
        <v>902758</v>
      </c>
      <c r="D141" s="20">
        <v>0</v>
      </c>
      <c r="E141" s="20">
        <v>3448258</v>
      </c>
      <c r="F141" s="20">
        <v>3000376</v>
      </c>
      <c r="G141" s="20">
        <f>SUM(C141:F141)</f>
        <v>7351392</v>
      </c>
      <c r="H141" s="21">
        <v>1395.392069892473</v>
      </c>
      <c r="I141" s="21" t="s">
        <v>224</v>
      </c>
      <c r="J141" s="21">
        <v>5329.9686827956994</v>
      </c>
      <c r="K141" s="21">
        <v>4637.6779569892469</v>
      </c>
      <c r="L141" s="21">
        <f>H141+I141+J141+K141</f>
        <v>11363.038709677419</v>
      </c>
    </row>
    <row r="142" spans="1:12" s="35" customFormat="1">
      <c r="A142" s="34"/>
      <c r="B142" s="34" t="s">
        <v>140</v>
      </c>
      <c r="C142" s="17">
        <v>288883</v>
      </c>
      <c r="D142" s="17"/>
      <c r="E142" s="17">
        <v>0</v>
      </c>
      <c r="F142" s="17">
        <v>0</v>
      </c>
      <c r="G142" s="27">
        <f>SUM(C142:F142)</f>
        <v>288883</v>
      </c>
      <c r="H142" s="27">
        <v>446.52614247311828</v>
      </c>
      <c r="I142" s="27"/>
      <c r="J142" s="70" t="s">
        <v>224</v>
      </c>
      <c r="K142" s="70" t="s">
        <v>224</v>
      </c>
      <c r="L142" s="27">
        <f t="shared" ref="L142:L150" si="20">SUM(H142:K142)</f>
        <v>446.52614247311828</v>
      </c>
    </row>
    <row r="143" spans="1:12" s="35" customFormat="1">
      <c r="A143" s="34"/>
      <c r="B143" s="22" t="s">
        <v>198</v>
      </c>
      <c r="C143" s="17"/>
      <c r="D143" s="17"/>
      <c r="E143" s="17">
        <v>448274</v>
      </c>
      <c r="F143" s="17">
        <v>0</v>
      </c>
      <c r="G143" s="27">
        <f t="shared" ref="G143:G150" si="21">SUM(C143:F143)</f>
        <v>448274</v>
      </c>
      <c r="H143" s="27"/>
      <c r="I143" s="27"/>
      <c r="J143" s="70">
        <v>692.89663978494616</v>
      </c>
      <c r="K143" s="70" t="s">
        <v>224</v>
      </c>
      <c r="L143" s="27">
        <f t="shared" si="20"/>
        <v>692.89663978494616</v>
      </c>
    </row>
    <row r="144" spans="1:12" s="35" customFormat="1">
      <c r="A144" s="34"/>
      <c r="B144" s="22" t="s">
        <v>141</v>
      </c>
      <c r="C144" s="17"/>
      <c r="D144" s="17"/>
      <c r="E144" s="17">
        <v>103448</v>
      </c>
      <c r="F144" s="17">
        <v>30004</v>
      </c>
      <c r="G144" s="27">
        <f t="shared" si="21"/>
        <v>133452</v>
      </c>
      <c r="H144" s="27"/>
      <c r="I144" s="27"/>
      <c r="J144" s="70">
        <v>159.89946236559138</v>
      </c>
      <c r="K144" s="70">
        <v>46.377150537634407</v>
      </c>
      <c r="L144" s="27">
        <f t="shared" si="20"/>
        <v>206.27661290322578</v>
      </c>
    </row>
    <row r="145" spans="1:12" s="35" customFormat="1">
      <c r="A145" s="34"/>
      <c r="B145" s="22" t="s">
        <v>142</v>
      </c>
      <c r="C145" s="17"/>
      <c r="D145" s="17"/>
      <c r="E145" s="17">
        <v>862065</v>
      </c>
      <c r="F145" s="17">
        <v>750094</v>
      </c>
      <c r="G145" s="27">
        <f t="shared" si="21"/>
        <v>1612159</v>
      </c>
      <c r="H145" s="27"/>
      <c r="I145" s="27"/>
      <c r="J145" s="70">
        <v>1332.4929435483868</v>
      </c>
      <c r="K145" s="70">
        <v>1159.4194892473117</v>
      </c>
      <c r="L145" s="27">
        <f t="shared" si="20"/>
        <v>2491.9124327956988</v>
      </c>
    </row>
    <row r="146" spans="1:12" s="35" customFormat="1">
      <c r="A146" s="34"/>
      <c r="B146" s="22" t="s">
        <v>143</v>
      </c>
      <c r="C146" s="17"/>
      <c r="D146" s="17"/>
      <c r="E146" s="17">
        <v>0</v>
      </c>
      <c r="F146" s="17">
        <v>27003</v>
      </c>
      <c r="G146" s="27">
        <f t="shared" si="21"/>
        <v>27003</v>
      </c>
      <c r="H146" s="27"/>
      <c r="I146" s="27"/>
      <c r="J146" s="70" t="s">
        <v>224</v>
      </c>
      <c r="K146" s="70">
        <v>41.738508064516125</v>
      </c>
      <c r="L146" s="27">
        <f t="shared" si="20"/>
        <v>41.738508064516125</v>
      </c>
    </row>
    <row r="147" spans="1:12" s="35" customFormat="1">
      <c r="A147" s="34"/>
      <c r="B147" s="22" t="s">
        <v>199</v>
      </c>
      <c r="C147" s="17"/>
      <c r="D147" s="17"/>
      <c r="E147" s="17">
        <v>2069</v>
      </c>
      <c r="F147" s="17">
        <v>0</v>
      </c>
      <c r="G147" s="27">
        <f t="shared" si="21"/>
        <v>2069</v>
      </c>
      <c r="H147" s="27"/>
      <c r="I147" s="27"/>
      <c r="J147" s="70">
        <v>3.1980510752688169</v>
      </c>
      <c r="K147" s="70" t="s">
        <v>224</v>
      </c>
      <c r="L147" s="27">
        <f t="shared" si="20"/>
        <v>3.1980510752688169</v>
      </c>
    </row>
    <row r="148" spans="1:12" s="35" customFormat="1">
      <c r="A148" s="34"/>
      <c r="B148" s="22" t="s">
        <v>200</v>
      </c>
      <c r="C148" s="17">
        <v>613875</v>
      </c>
      <c r="D148" s="17"/>
      <c r="E148" s="17">
        <v>1391026</v>
      </c>
      <c r="F148" s="17">
        <v>2193275</v>
      </c>
      <c r="G148" s="27">
        <f t="shared" si="21"/>
        <v>4198176</v>
      </c>
      <c r="H148" s="27">
        <v>948.86592741935476</v>
      </c>
      <c r="I148" s="27"/>
      <c r="J148" s="70">
        <v>2150.1073924731181</v>
      </c>
      <c r="K148" s="70">
        <v>3390.1428091397847</v>
      </c>
      <c r="L148" s="27">
        <f t="shared" si="20"/>
        <v>6489.116129032258</v>
      </c>
    </row>
    <row r="149" spans="1:12" s="35" customFormat="1">
      <c r="A149" s="34"/>
      <c r="B149" s="22" t="s">
        <v>201</v>
      </c>
      <c r="C149" s="17"/>
      <c r="D149" s="17"/>
      <c r="E149" s="17">
        <v>434481</v>
      </c>
      <c r="F149" s="17">
        <v>0</v>
      </c>
      <c r="G149" s="27">
        <f t="shared" si="21"/>
        <v>434481</v>
      </c>
      <c r="H149" s="27"/>
      <c r="I149" s="27"/>
      <c r="J149" s="70">
        <v>671.57681451612905</v>
      </c>
      <c r="K149" s="70" t="s">
        <v>224</v>
      </c>
      <c r="L149" s="27">
        <f t="shared" si="20"/>
        <v>671.57681451612905</v>
      </c>
    </row>
    <row r="150" spans="1:12" s="35" customFormat="1">
      <c r="A150" s="34"/>
      <c r="B150" s="22" t="s">
        <v>202</v>
      </c>
      <c r="C150" s="17"/>
      <c r="D150" s="17"/>
      <c r="E150" s="17">
        <v>206895</v>
      </c>
      <c r="F150" s="17">
        <v>0</v>
      </c>
      <c r="G150" s="27">
        <f t="shared" si="21"/>
        <v>206895</v>
      </c>
      <c r="H150" s="27"/>
      <c r="I150" s="27"/>
      <c r="J150" s="70">
        <v>319.79737903225799</v>
      </c>
      <c r="K150" s="70" t="s">
        <v>224</v>
      </c>
      <c r="L150" s="27">
        <f t="shared" si="20"/>
        <v>319.79737903225799</v>
      </c>
    </row>
    <row r="151" spans="1:12" s="35" customFormat="1">
      <c r="A151" s="18">
        <v>48</v>
      </c>
      <c r="B151" s="19" t="s">
        <v>76</v>
      </c>
      <c r="C151" s="20">
        <v>1026786</v>
      </c>
      <c r="D151" s="20">
        <v>125533</v>
      </c>
      <c r="E151" s="20">
        <v>4353808</v>
      </c>
      <c r="F151" s="20">
        <v>1400563</v>
      </c>
      <c r="G151" s="20">
        <f>SUM(C151:F151)</f>
        <v>6906690</v>
      </c>
      <c r="H151" s="21">
        <v>1587.1020161290321</v>
      </c>
      <c r="I151" s="21">
        <v>194.03622311827954</v>
      </c>
      <c r="J151" s="21">
        <v>6729.6763440860213</v>
      </c>
      <c r="K151" s="21">
        <v>2164.8487231182794</v>
      </c>
      <c r="L151" s="21">
        <f>H151+I151+J151+K151</f>
        <v>10675.663306451612</v>
      </c>
    </row>
    <row r="152" spans="1:12" s="35" customFormat="1">
      <c r="A152" s="34"/>
      <c r="B152" s="34" t="s">
        <v>203</v>
      </c>
      <c r="C152" s="17">
        <v>1026786</v>
      </c>
      <c r="D152" s="17">
        <v>125533</v>
      </c>
      <c r="E152" s="17">
        <v>2256691</v>
      </c>
      <c r="F152" s="17">
        <v>925367</v>
      </c>
      <c r="G152" s="27">
        <f>C152+D152+E152+F152</f>
        <v>4334377</v>
      </c>
      <c r="H152" s="27">
        <v>1587.1020161290321</v>
      </c>
      <c r="I152" s="27">
        <v>194.03622311827954</v>
      </c>
      <c r="J152" s="27">
        <v>3488.1648521505376</v>
      </c>
      <c r="K152" s="27">
        <v>1430.3387768817204</v>
      </c>
      <c r="L152" s="27">
        <f>H152+I152+J152+K152</f>
        <v>6699.6418682795693</v>
      </c>
    </row>
    <row r="153" spans="1:12" s="35" customFormat="1">
      <c r="A153" s="34"/>
      <c r="B153" s="34" t="s">
        <v>144</v>
      </c>
      <c r="C153" s="17"/>
      <c r="D153" s="17"/>
      <c r="E153" s="17">
        <v>2003062</v>
      </c>
      <c r="F153" s="17">
        <v>458066</v>
      </c>
      <c r="G153" s="27">
        <f>C153+D153+E153+F153</f>
        <v>2461128</v>
      </c>
      <c r="H153" s="27"/>
      <c r="I153" s="27"/>
      <c r="J153" s="27">
        <v>3096.1307795698922</v>
      </c>
      <c r="K153" s="27">
        <v>708.03212365591389</v>
      </c>
      <c r="L153" s="27">
        <f>H153+I153+J153+K153</f>
        <v>3804.1629032258061</v>
      </c>
    </row>
    <row r="154" spans="1:12" s="35" customFormat="1">
      <c r="A154" s="34"/>
      <c r="B154" s="34" t="s">
        <v>145</v>
      </c>
      <c r="C154" s="17"/>
      <c r="D154" s="17"/>
      <c r="E154" s="17">
        <v>94055</v>
      </c>
      <c r="F154" s="17">
        <v>17130</v>
      </c>
      <c r="G154" s="27">
        <f>C154+D154+E154+F154</f>
        <v>111185</v>
      </c>
      <c r="H154" s="27"/>
      <c r="I154" s="27"/>
      <c r="J154" s="27">
        <v>145.38071236559139</v>
      </c>
      <c r="K154" s="27">
        <v>26.47782258064516</v>
      </c>
      <c r="L154" s="27">
        <f>H154+I154+J154+K154</f>
        <v>171.85853494623655</v>
      </c>
    </row>
    <row r="155" spans="1:12" s="35" customFormat="1">
      <c r="A155" s="18">
        <v>49</v>
      </c>
      <c r="B155" s="19" t="s">
        <v>77</v>
      </c>
      <c r="C155" s="20">
        <v>154841</v>
      </c>
      <c r="D155" s="20">
        <v>7022</v>
      </c>
      <c r="E155" s="101">
        <v>6148890</v>
      </c>
      <c r="F155" s="101">
        <v>4473696</v>
      </c>
      <c r="G155" s="20">
        <f>SUM(C155:F155)</f>
        <v>10784449</v>
      </c>
      <c r="H155" s="21">
        <v>239.33756720430105</v>
      </c>
      <c r="I155" s="21">
        <v>10.853897849462363</v>
      </c>
      <c r="J155" s="21">
        <v>9504.332661290322</v>
      </c>
      <c r="K155" s="21">
        <v>6914.9870967741927</v>
      </c>
      <c r="L155" s="21">
        <f>H155+I155+J155+K155</f>
        <v>16669.511223118279</v>
      </c>
    </row>
    <row r="156" spans="1:12" s="35" customFormat="1">
      <c r="A156" s="34"/>
      <c r="B156" s="34" t="s">
        <v>146</v>
      </c>
      <c r="C156" s="17">
        <v>154841</v>
      </c>
      <c r="D156" s="17">
        <v>7022</v>
      </c>
      <c r="E156" s="17">
        <v>6148890</v>
      </c>
      <c r="F156" s="17">
        <v>4473696</v>
      </c>
      <c r="G156" s="17">
        <f>G155</f>
        <v>10784449</v>
      </c>
      <c r="H156" s="27"/>
      <c r="I156" s="27">
        <v>10.853897849462363</v>
      </c>
      <c r="J156" s="27">
        <v>9504.332661290322</v>
      </c>
      <c r="K156" s="27">
        <v>6914.9870967741927</v>
      </c>
      <c r="L156" s="27">
        <f t="shared" ref="L156:L167" si="22">H156+I156+J156+K156</f>
        <v>16430.173655913975</v>
      </c>
    </row>
    <row r="157" spans="1:12" s="35" customFormat="1">
      <c r="A157" s="18">
        <v>50</v>
      </c>
      <c r="B157" s="19" t="s">
        <v>79</v>
      </c>
      <c r="C157" s="20">
        <v>6845</v>
      </c>
      <c r="D157" s="20">
        <v>14779</v>
      </c>
      <c r="E157" s="20">
        <v>879329</v>
      </c>
      <c r="F157" s="20">
        <v>726917</v>
      </c>
      <c r="G157" s="20">
        <f t="shared" ref="G157:G168" si="23">SUM(C157:F157)</f>
        <v>1627870</v>
      </c>
      <c r="H157" s="21">
        <v>10.580309139784946</v>
      </c>
      <c r="I157" s="21">
        <v>22.843884408602147</v>
      </c>
      <c r="J157" s="21">
        <v>1359.177889784946</v>
      </c>
      <c r="K157" s="21">
        <v>1123.594825268817</v>
      </c>
      <c r="L157" s="21">
        <f t="shared" si="22"/>
        <v>2516.19690860215</v>
      </c>
    </row>
    <row r="158" spans="1:12" s="35" customFormat="1">
      <c r="A158" s="34"/>
      <c r="B158" s="34" t="s">
        <v>147</v>
      </c>
      <c r="C158" s="17">
        <v>6845</v>
      </c>
      <c r="D158" s="17"/>
      <c r="E158" s="17">
        <v>879329</v>
      </c>
      <c r="F158" s="17">
        <v>726917</v>
      </c>
      <c r="G158" s="27">
        <f t="shared" si="23"/>
        <v>1613091</v>
      </c>
      <c r="H158" s="27">
        <v>10.580309139784946</v>
      </c>
      <c r="I158" s="27"/>
      <c r="J158" s="27">
        <v>1359.177889784946</v>
      </c>
      <c r="K158" s="27">
        <v>1123.594825268817</v>
      </c>
      <c r="L158" s="27">
        <f t="shared" si="22"/>
        <v>2493.3530241935478</v>
      </c>
    </row>
    <row r="159" spans="1:12" s="35" customFormat="1">
      <c r="A159" s="18">
        <v>51</v>
      </c>
      <c r="B159" s="19" t="s">
        <v>81</v>
      </c>
      <c r="C159" s="20">
        <v>115586</v>
      </c>
      <c r="D159" s="20">
        <v>0</v>
      </c>
      <c r="E159" s="20">
        <v>2706644</v>
      </c>
      <c r="F159" s="20">
        <v>1585181</v>
      </c>
      <c r="G159" s="20">
        <f t="shared" si="23"/>
        <v>4407411</v>
      </c>
      <c r="H159" s="21">
        <v>178.66115591397846</v>
      </c>
      <c r="I159" s="21" t="s">
        <v>224</v>
      </c>
      <c r="J159" s="21">
        <v>4183.6567204301073</v>
      </c>
      <c r="K159" s="21">
        <v>2450.2125672043007</v>
      </c>
      <c r="L159" s="21">
        <f t="shared" si="22"/>
        <v>6812.5304435483868</v>
      </c>
    </row>
    <row r="160" spans="1:12" s="35" customFormat="1">
      <c r="A160" s="34"/>
      <c r="B160" s="34" t="s">
        <v>148</v>
      </c>
      <c r="C160" s="17">
        <v>115586</v>
      </c>
      <c r="D160" s="17"/>
      <c r="E160" s="17">
        <v>175931.86000000002</v>
      </c>
      <c r="F160" s="17">
        <v>188636.53899999999</v>
      </c>
      <c r="G160" s="27">
        <f t="shared" si="23"/>
        <v>480154.39899999998</v>
      </c>
      <c r="H160" s="27">
        <v>178.66115591397846</v>
      </c>
      <c r="I160" s="27"/>
      <c r="J160" s="27">
        <v>271.93768682795701</v>
      </c>
      <c r="K160" s="27">
        <v>291.5752954973118</v>
      </c>
      <c r="L160" s="27">
        <f t="shared" si="22"/>
        <v>742.17413823924721</v>
      </c>
    </row>
    <row r="161" spans="1:12" s="35" customFormat="1">
      <c r="A161" s="34"/>
      <c r="B161" s="34" t="s">
        <v>149</v>
      </c>
      <c r="C161" s="17"/>
      <c r="D161" s="17"/>
      <c r="E161" s="17">
        <v>70372.743999999992</v>
      </c>
      <c r="F161" s="17"/>
      <c r="G161" s="27">
        <f t="shared" si="23"/>
        <v>70372.743999999992</v>
      </c>
      <c r="H161" s="27"/>
      <c r="I161" s="27"/>
      <c r="J161" s="27">
        <v>108.77507473118277</v>
      </c>
      <c r="K161" s="27"/>
      <c r="L161" s="27">
        <f t="shared" si="22"/>
        <v>108.77507473118277</v>
      </c>
    </row>
    <row r="162" spans="1:12" s="35" customFormat="1">
      <c r="A162" s="34"/>
      <c r="B162" s="34" t="s">
        <v>150</v>
      </c>
      <c r="C162" s="17"/>
      <c r="D162" s="17"/>
      <c r="E162" s="17">
        <v>216531.52000000002</v>
      </c>
      <c r="F162" s="17">
        <v>66577.601999999999</v>
      </c>
      <c r="G162" s="27">
        <f t="shared" si="23"/>
        <v>283109.12200000003</v>
      </c>
      <c r="H162" s="27"/>
      <c r="I162" s="27"/>
      <c r="J162" s="27">
        <v>334.69253763440861</v>
      </c>
      <c r="K162" s="27">
        <v>102.90892782258064</v>
      </c>
      <c r="L162" s="27">
        <f t="shared" si="22"/>
        <v>437.60146545698922</v>
      </c>
    </row>
    <row r="163" spans="1:12" s="35" customFormat="1">
      <c r="A163" s="34"/>
      <c r="B163" s="34" t="s">
        <v>151</v>
      </c>
      <c r="C163" s="17"/>
      <c r="D163" s="17"/>
      <c r="E163" s="17">
        <v>909432.38400000008</v>
      </c>
      <c r="F163" s="17">
        <v>350325.00099999999</v>
      </c>
      <c r="G163" s="27">
        <f t="shared" si="23"/>
        <v>1259757.385</v>
      </c>
      <c r="H163" s="27"/>
      <c r="I163" s="27"/>
      <c r="J163" s="27">
        <v>1405.7086580645159</v>
      </c>
      <c r="K163" s="27">
        <v>541.49697735215045</v>
      </c>
      <c r="L163" s="27">
        <f t="shared" si="22"/>
        <v>1947.2056354166664</v>
      </c>
    </row>
    <row r="164" spans="1:12" s="35" customFormat="1">
      <c r="A164" s="34"/>
      <c r="B164" s="34" t="s">
        <v>152</v>
      </c>
      <c r="C164" s="17"/>
      <c r="D164" s="17"/>
      <c r="E164" s="17">
        <v>952738.68800000008</v>
      </c>
      <c r="F164" s="17">
        <v>643583.48600000038</v>
      </c>
      <c r="G164" s="27">
        <f t="shared" si="23"/>
        <v>1596322.1740000006</v>
      </c>
      <c r="H164" s="27"/>
      <c r="I164" s="27"/>
      <c r="J164" s="27">
        <v>1472.6471655913979</v>
      </c>
      <c r="K164" s="27">
        <v>994.78630228494683</v>
      </c>
      <c r="L164" s="27">
        <f t="shared" si="22"/>
        <v>2467.4334678763448</v>
      </c>
    </row>
    <row r="165" spans="1:12" s="35" customFormat="1">
      <c r="A165" s="34"/>
      <c r="B165" s="34" t="s">
        <v>153</v>
      </c>
      <c r="C165" s="17"/>
      <c r="D165" s="17"/>
      <c r="E165" s="17">
        <v>151572.06400000001</v>
      </c>
      <c r="F165" s="17">
        <v>118888.575</v>
      </c>
      <c r="G165" s="27">
        <f t="shared" si="23"/>
        <v>270460.63900000002</v>
      </c>
      <c r="H165" s="27"/>
      <c r="I165" s="27"/>
      <c r="J165" s="27">
        <v>234.28477634408603</v>
      </c>
      <c r="K165" s="27">
        <v>183.76594254032256</v>
      </c>
      <c r="L165" s="27">
        <f t="shared" si="22"/>
        <v>418.05071888440858</v>
      </c>
    </row>
    <row r="166" spans="1:12" s="35" customFormat="1">
      <c r="A166" s="34"/>
      <c r="B166" s="34" t="s">
        <v>154</v>
      </c>
      <c r="C166" s="17"/>
      <c r="D166" s="17"/>
      <c r="E166" s="17">
        <v>138038.84399999998</v>
      </c>
      <c r="F166" s="17">
        <v>77673.869000000006</v>
      </c>
      <c r="G166" s="27">
        <f t="shared" si="23"/>
        <v>215712.71299999999</v>
      </c>
      <c r="H166" s="27"/>
      <c r="I166" s="27"/>
      <c r="J166" s="27">
        <v>213.36649274193545</v>
      </c>
      <c r="K166" s="27">
        <v>120.06041579301076</v>
      </c>
      <c r="L166" s="27">
        <f t="shared" si="22"/>
        <v>333.42690853494622</v>
      </c>
    </row>
    <row r="167" spans="1:12" s="35" customFormat="1">
      <c r="A167" s="34"/>
      <c r="B167" s="34" t="s">
        <v>155</v>
      </c>
      <c r="C167" s="17"/>
      <c r="D167" s="17"/>
      <c r="E167" s="17">
        <v>92025.896000000008</v>
      </c>
      <c r="F167" s="17">
        <v>139495.92799999999</v>
      </c>
      <c r="G167" s="27">
        <f t="shared" si="23"/>
        <v>231521.82399999999</v>
      </c>
      <c r="H167" s="27"/>
      <c r="I167" s="27"/>
      <c r="J167" s="27">
        <v>142.24432849462366</v>
      </c>
      <c r="K167" s="27">
        <v>215.61870591397846</v>
      </c>
      <c r="L167" s="27">
        <f t="shared" si="22"/>
        <v>357.86303440860212</v>
      </c>
    </row>
    <row r="168" spans="1:12" s="35" customFormat="1">
      <c r="A168" s="18">
        <v>52</v>
      </c>
      <c r="B168" s="19" t="s">
        <v>83</v>
      </c>
      <c r="C168" s="20">
        <v>311297</v>
      </c>
      <c r="D168" s="20">
        <v>0</v>
      </c>
      <c r="E168" s="20">
        <v>1459538</v>
      </c>
      <c r="F168" s="20">
        <v>672524</v>
      </c>
      <c r="G168" s="20">
        <f t="shared" si="23"/>
        <v>2443359</v>
      </c>
      <c r="H168" s="21">
        <v>481.171438172043</v>
      </c>
      <c r="I168" s="21" t="s">
        <v>224</v>
      </c>
      <c r="J168" s="21">
        <v>2256.006317204301</v>
      </c>
      <c r="K168" s="21">
        <v>1039.5196236559138</v>
      </c>
      <c r="L168" s="21">
        <f>H168+I168+J168+K168</f>
        <v>3776.6973790322581</v>
      </c>
    </row>
    <row r="169" spans="1:12" s="35" customFormat="1">
      <c r="A169" s="34"/>
      <c r="B169" s="34" t="s">
        <v>156</v>
      </c>
      <c r="C169" s="17">
        <v>311297</v>
      </c>
      <c r="D169" s="17">
        <v>0</v>
      </c>
      <c r="E169" s="17">
        <v>1459538</v>
      </c>
      <c r="F169" s="17">
        <v>672524</v>
      </c>
      <c r="G169" s="27">
        <f>G168*100%</f>
        <v>2443359</v>
      </c>
      <c r="H169" s="27">
        <v>481.171438172043</v>
      </c>
      <c r="I169" s="27"/>
      <c r="J169" s="27">
        <v>2256.006317204301</v>
      </c>
      <c r="K169" s="27">
        <v>1039.5196236559138</v>
      </c>
      <c r="L169" s="27">
        <f>SUM(H169:K169)</f>
        <v>3776.6973790322581</v>
      </c>
    </row>
    <row r="170" spans="1:12" s="35" customFormat="1">
      <c r="A170" s="18">
        <v>53</v>
      </c>
      <c r="B170" s="19" t="s">
        <v>84</v>
      </c>
      <c r="C170" s="20">
        <v>14177</v>
      </c>
      <c r="D170" s="20">
        <v>18308</v>
      </c>
      <c r="E170" s="20">
        <v>2184164</v>
      </c>
      <c r="F170" s="20">
        <v>1099652</v>
      </c>
      <c r="G170" s="20">
        <f>SUM(C170:F170)</f>
        <v>3316301</v>
      </c>
      <c r="H170" s="21">
        <v>21.913373655913976</v>
      </c>
      <c r="I170" s="21">
        <v>28.298655913978493</v>
      </c>
      <c r="J170" s="21">
        <v>3376.0599462365585</v>
      </c>
      <c r="K170" s="21">
        <v>1699.7309139784945</v>
      </c>
      <c r="L170" s="21">
        <f t="shared" ref="L170:L218" si="24">SUM(H170:K170)</f>
        <v>5126.0028897849452</v>
      </c>
    </row>
    <row r="171" spans="1:12" s="35" customFormat="1">
      <c r="A171" s="34"/>
      <c r="B171" s="34" t="s">
        <v>157</v>
      </c>
      <c r="C171" s="17">
        <v>14177</v>
      </c>
      <c r="D171" s="17">
        <v>18308</v>
      </c>
      <c r="E171" s="17">
        <v>2184164</v>
      </c>
      <c r="F171" s="17">
        <v>1099652</v>
      </c>
      <c r="G171" s="27">
        <f>G170*100%</f>
        <v>3316301</v>
      </c>
      <c r="H171" s="27"/>
      <c r="I171" s="27">
        <v>28.298655913978493</v>
      </c>
      <c r="J171" s="27">
        <v>3376.0599462365585</v>
      </c>
      <c r="K171" s="27">
        <v>1699.7309139784945</v>
      </c>
      <c r="L171" s="27">
        <f t="shared" si="24"/>
        <v>5104.0895161290318</v>
      </c>
    </row>
    <row r="172" spans="1:12" s="35" customFormat="1">
      <c r="A172" s="18">
        <v>54</v>
      </c>
      <c r="B172" s="19" t="s">
        <v>86</v>
      </c>
      <c r="C172" s="20">
        <v>0</v>
      </c>
      <c r="D172" s="20">
        <v>0</v>
      </c>
      <c r="E172" s="20">
        <v>132956</v>
      </c>
      <c r="F172" s="20">
        <v>204874</v>
      </c>
      <c r="G172" s="20">
        <f>SUM(C172:F172)</f>
        <v>337830</v>
      </c>
      <c r="H172" s="21" t="s">
        <v>224</v>
      </c>
      <c r="I172" s="21" t="s">
        <v>224</v>
      </c>
      <c r="J172" s="21">
        <v>205.50994623655913</v>
      </c>
      <c r="K172" s="21">
        <v>316.6735215053763</v>
      </c>
      <c r="L172" s="21">
        <f t="shared" si="24"/>
        <v>522.18346774193537</v>
      </c>
    </row>
    <row r="173" spans="1:12" s="35" customFormat="1">
      <c r="A173" s="34"/>
      <c r="B173" s="34" t="s">
        <v>158</v>
      </c>
      <c r="C173" s="17"/>
      <c r="D173" s="17"/>
      <c r="E173" s="17">
        <v>132956</v>
      </c>
      <c r="F173" s="17">
        <v>204874</v>
      </c>
      <c r="G173" s="27">
        <f>G172</f>
        <v>337830</v>
      </c>
      <c r="H173" s="27"/>
      <c r="I173" s="27"/>
      <c r="J173" s="27">
        <v>205.50994623655913</v>
      </c>
      <c r="K173" s="27">
        <v>316.6735215053763</v>
      </c>
      <c r="L173" s="27">
        <f t="shared" si="24"/>
        <v>522.18346774193537</v>
      </c>
    </row>
    <row r="174" spans="1:12" s="35" customFormat="1">
      <c r="A174" s="18">
        <v>55</v>
      </c>
      <c r="B174" s="19" t="s">
        <v>87</v>
      </c>
      <c r="C174" s="20">
        <v>1358552</v>
      </c>
      <c r="D174" s="20">
        <v>0</v>
      </c>
      <c r="E174" s="20">
        <v>5626232</v>
      </c>
      <c r="F174" s="20">
        <v>1222554.8900000001</v>
      </c>
      <c r="G174" s="20">
        <f>SUM(C174:F174)</f>
        <v>8207338.8900000006</v>
      </c>
      <c r="H174" s="21">
        <v>2099.9123655913977</v>
      </c>
      <c r="I174" s="21" t="s">
        <v>224</v>
      </c>
      <c r="J174" s="21">
        <v>8696.4607526881719</v>
      </c>
      <c r="K174" s="21">
        <v>1889.7017788978494</v>
      </c>
      <c r="L174" s="21">
        <f t="shared" si="24"/>
        <v>12686.074897177419</v>
      </c>
    </row>
    <row r="175" spans="1:12" s="35" customFormat="1">
      <c r="A175" s="34"/>
      <c r="B175" s="34" t="s">
        <v>159</v>
      </c>
      <c r="C175" s="17">
        <v>1358552</v>
      </c>
      <c r="D175" s="17">
        <v>0</v>
      </c>
      <c r="E175" s="17">
        <v>5626232</v>
      </c>
      <c r="F175" s="17">
        <v>1222554.8900000001</v>
      </c>
      <c r="G175" s="27">
        <f>G174*100%</f>
        <v>8207338.8900000006</v>
      </c>
      <c r="H175" s="27">
        <v>2099.9123655913977</v>
      </c>
      <c r="I175" s="27"/>
      <c r="J175" s="27">
        <v>8696.4607526881719</v>
      </c>
      <c r="K175" s="27">
        <v>1889.7017788978494</v>
      </c>
      <c r="L175" s="27">
        <f t="shared" si="24"/>
        <v>12686.074897177419</v>
      </c>
    </row>
    <row r="176" spans="1:12" s="35" customFormat="1">
      <c r="A176" s="18">
        <v>56</v>
      </c>
      <c r="B176" s="19" t="s">
        <v>88</v>
      </c>
      <c r="C176" s="20">
        <v>761712</v>
      </c>
      <c r="D176" s="20">
        <v>0</v>
      </c>
      <c r="E176" s="20">
        <v>2111151</v>
      </c>
      <c r="F176" s="20">
        <v>2482546</v>
      </c>
      <c r="G176" s="20">
        <f t="shared" ref="G176:G206" si="25">SUM(C176:F176)</f>
        <v>5355409</v>
      </c>
      <c r="H176" s="21">
        <v>1177.3774193548386</v>
      </c>
      <c r="I176" s="21" t="s">
        <v>224</v>
      </c>
      <c r="J176" s="21">
        <v>3263.2038306451609</v>
      </c>
      <c r="K176" s="21">
        <v>3837.2686827956986</v>
      </c>
      <c r="L176" s="21">
        <f t="shared" si="24"/>
        <v>8277.8499327956979</v>
      </c>
    </row>
    <row r="177" spans="1:12" s="35" customFormat="1">
      <c r="A177" s="34"/>
      <c r="B177" s="34" t="s">
        <v>160</v>
      </c>
      <c r="C177" s="17"/>
      <c r="D177" s="17"/>
      <c r="E177" s="17">
        <v>1128515.7670500001</v>
      </c>
      <c r="F177" s="17">
        <v>2089558.9682</v>
      </c>
      <c r="G177" s="27">
        <f>SUM(C177:F177)</f>
        <v>3218074.7352499999</v>
      </c>
      <c r="H177" s="27"/>
      <c r="I177" s="27"/>
      <c r="J177" s="27">
        <v>1744.3456076713712</v>
      </c>
      <c r="K177" s="27">
        <v>3229.8290503091393</v>
      </c>
      <c r="L177" s="27">
        <f t="shared" si="24"/>
        <v>4974.1746579805103</v>
      </c>
    </row>
    <row r="178" spans="1:12" s="35" customFormat="1">
      <c r="A178" s="34"/>
      <c r="B178" s="34" t="s">
        <v>204</v>
      </c>
      <c r="C178" s="17">
        <v>761712</v>
      </c>
      <c r="D178" s="17"/>
      <c r="E178" s="17">
        <v>224837.5815</v>
      </c>
      <c r="F178" s="17">
        <v>239565.68900000001</v>
      </c>
      <c r="G178" s="27">
        <f t="shared" si="25"/>
        <v>1226115.2705000001</v>
      </c>
      <c r="H178" s="27">
        <v>1177.3774193548386</v>
      </c>
      <c r="I178" s="27"/>
      <c r="J178" s="27">
        <v>347.53120796370962</v>
      </c>
      <c r="K178" s="27">
        <v>370.29642788978492</v>
      </c>
      <c r="L178" s="27">
        <f t="shared" si="24"/>
        <v>1895.2050552083333</v>
      </c>
    </row>
    <row r="179" spans="1:12" s="35" customFormat="1">
      <c r="A179" s="34"/>
      <c r="B179" s="34" t="s">
        <v>205</v>
      </c>
      <c r="C179" s="17"/>
      <c r="D179" s="17"/>
      <c r="E179" s="17">
        <v>757269.86369999987</v>
      </c>
      <c r="F179" s="17">
        <v>0</v>
      </c>
      <c r="G179" s="27">
        <f t="shared" si="25"/>
        <v>757269.86369999987</v>
      </c>
      <c r="H179" s="27"/>
      <c r="I179" s="27"/>
      <c r="J179" s="27">
        <v>1170.5112140524191</v>
      </c>
      <c r="K179" s="70" t="s">
        <v>224</v>
      </c>
      <c r="L179" s="27">
        <f t="shared" si="24"/>
        <v>1170.5112140524191</v>
      </c>
    </row>
    <row r="180" spans="1:12" s="35" customFormat="1">
      <c r="A180" s="34"/>
      <c r="B180" s="34" t="s">
        <v>206</v>
      </c>
      <c r="C180" s="17"/>
      <c r="D180" s="17"/>
      <c r="E180" s="17">
        <v>0</v>
      </c>
      <c r="F180" s="17">
        <v>74228.125400000004</v>
      </c>
      <c r="G180" s="27">
        <f t="shared" si="25"/>
        <v>74228.125400000004</v>
      </c>
      <c r="H180" s="27"/>
      <c r="I180" s="27"/>
      <c r="J180" s="27" t="s">
        <v>224</v>
      </c>
      <c r="K180" s="70">
        <v>114.7343336155914</v>
      </c>
      <c r="L180" s="27">
        <f t="shared" si="24"/>
        <v>114.7343336155914</v>
      </c>
    </row>
    <row r="181" spans="1:12" s="35" customFormat="1">
      <c r="A181" s="34"/>
      <c r="B181" s="34" t="s">
        <v>212</v>
      </c>
      <c r="C181" s="17"/>
      <c r="D181" s="17"/>
      <c r="E181" s="17">
        <v>0</v>
      </c>
      <c r="F181" s="17">
        <v>13654.003000000001</v>
      </c>
      <c r="G181" s="27">
        <f t="shared" si="25"/>
        <v>13654.003000000001</v>
      </c>
      <c r="H181" s="27"/>
      <c r="I181" s="27"/>
      <c r="J181" s="70" t="s">
        <v>224</v>
      </c>
      <c r="K181" s="70">
        <v>21.104977755376343</v>
      </c>
      <c r="L181" s="27">
        <f t="shared" si="24"/>
        <v>21.104977755376343</v>
      </c>
    </row>
    <row r="182" spans="1:12" s="35" customFormat="1">
      <c r="A182" s="34"/>
      <c r="B182" s="34" t="s">
        <v>218</v>
      </c>
      <c r="C182" s="17"/>
      <c r="D182" s="17"/>
      <c r="E182" s="17">
        <v>13933.596600000001</v>
      </c>
      <c r="F182" s="17">
        <v>20356.877199999999</v>
      </c>
      <c r="G182" s="27">
        <f t="shared" si="25"/>
        <v>34290.4738</v>
      </c>
      <c r="H182" s="27"/>
      <c r="I182" s="27"/>
      <c r="J182" s="27"/>
      <c r="K182" s="70"/>
      <c r="L182" s="27"/>
    </row>
    <row r="183" spans="1:12" s="35" customFormat="1">
      <c r="A183" s="34"/>
      <c r="B183" s="34" t="s">
        <v>208</v>
      </c>
      <c r="C183" s="17"/>
      <c r="D183" s="17"/>
      <c r="E183" s="17">
        <v>527.78774999999996</v>
      </c>
      <c r="F183" s="17">
        <v>65539.214399999997</v>
      </c>
      <c r="G183" s="27">
        <f t="shared" si="25"/>
        <v>66067.00215</v>
      </c>
      <c r="H183" s="27"/>
      <c r="I183" s="27"/>
      <c r="J183" s="70">
        <v>0.81580095766129024</v>
      </c>
      <c r="K183" s="70">
        <v>101.30389322580643</v>
      </c>
      <c r="L183" s="27">
        <f t="shared" si="24"/>
        <v>102.11969418346773</v>
      </c>
    </row>
    <row r="184" spans="1:12" s="35" customFormat="1">
      <c r="A184" s="18">
        <v>57</v>
      </c>
      <c r="B184" s="19" t="s">
        <v>90</v>
      </c>
      <c r="C184" s="20">
        <v>614412</v>
      </c>
      <c r="D184" s="20">
        <v>0</v>
      </c>
      <c r="E184" s="20">
        <v>1888818</v>
      </c>
      <c r="F184" s="20">
        <v>1758727</v>
      </c>
      <c r="G184" s="20">
        <f t="shared" si="25"/>
        <v>4261957</v>
      </c>
      <c r="H184" s="21">
        <v>949.69596774193542</v>
      </c>
      <c r="I184" s="21" t="s">
        <v>224</v>
      </c>
      <c r="J184" s="21">
        <v>2919.5439516129031</v>
      </c>
      <c r="K184" s="21">
        <v>2718.4624327956985</v>
      </c>
      <c r="L184" s="21">
        <f t="shared" si="24"/>
        <v>6587.7023521505371</v>
      </c>
    </row>
    <row r="185" spans="1:12" s="35" customFormat="1">
      <c r="A185" s="34"/>
      <c r="B185" s="34" t="s">
        <v>161</v>
      </c>
      <c r="C185" s="17">
        <v>614412</v>
      </c>
      <c r="D185" s="17"/>
      <c r="E185" s="17">
        <v>1888818</v>
      </c>
      <c r="F185" s="17">
        <v>1758727</v>
      </c>
      <c r="G185" s="27">
        <f t="shared" si="25"/>
        <v>4261957</v>
      </c>
      <c r="H185" s="27">
        <v>949.69596774193542</v>
      </c>
      <c r="I185" s="27"/>
      <c r="J185" s="27">
        <v>2919.5439516129031</v>
      </c>
      <c r="K185" s="27">
        <v>2718.4624327956985</v>
      </c>
      <c r="L185" s="27">
        <f t="shared" si="24"/>
        <v>6587.7023521505371</v>
      </c>
    </row>
    <row r="186" spans="1:12" s="35" customFormat="1">
      <c r="A186" s="18">
        <v>58</v>
      </c>
      <c r="B186" s="19" t="s">
        <v>91</v>
      </c>
      <c r="C186" s="20">
        <v>125916</v>
      </c>
      <c r="D186" s="20">
        <v>0</v>
      </c>
      <c r="E186" s="20">
        <v>1796244</v>
      </c>
      <c r="F186" s="20">
        <v>894379</v>
      </c>
      <c r="G186" s="20">
        <f t="shared" si="25"/>
        <v>2816539</v>
      </c>
      <c r="H186" s="21">
        <v>194.62822580645161</v>
      </c>
      <c r="I186" s="21" t="s">
        <v>224</v>
      </c>
      <c r="J186" s="21">
        <v>2776.4524193548386</v>
      </c>
      <c r="K186" s="21">
        <v>1382.4406586021505</v>
      </c>
      <c r="L186" s="21">
        <f t="shared" si="24"/>
        <v>4353.5213037634403</v>
      </c>
    </row>
    <row r="187" spans="1:12" s="35" customFormat="1">
      <c r="A187" s="34"/>
      <c r="B187" s="34" t="s">
        <v>209</v>
      </c>
      <c r="C187" s="17"/>
      <c r="D187" s="17"/>
      <c r="E187" s="17">
        <v>317048</v>
      </c>
      <c r="F187" s="17">
        <v>220889</v>
      </c>
      <c r="G187" s="27">
        <f t="shared" si="25"/>
        <v>537937</v>
      </c>
      <c r="H187" s="27"/>
      <c r="I187" s="27"/>
      <c r="J187" s="27">
        <v>490.06075268817199</v>
      </c>
      <c r="K187" s="27">
        <v>341.42788978494622</v>
      </c>
      <c r="L187" s="27">
        <f t="shared" si="24"/>
        <v>831.48864247311826</v>
      </c>
    </row>
    <row r="188" spans="1:12" s="35" customFormat="1">
      <c r="A188" s="34"/>
      <c r="B188" s="34" t="s">
        <v>162</v>
      </c>
      <c r="C188" s="17"/>
      <c r="D188" s="17"/>
      <c r="E188" s="17">
        <v>135535</v>
      </c>
      <c r="F188" s="17">
        <v>123847</v>
      </c>
      <c r="G188" s="27">
        <f t="shared" si="25"/>
        <v>259382</v>
      </c>
      <c r="H188" s="27"/>
      <c r="I188" s="27"/>
      <c r="J188" s="27">
        <v>209.49630376344084</v>
      </c>
      <c r="K188" s="27">
        <v>191.4301747311828</v>
      </c>
      <c r="L188" s="27">
        <f t="shared" si="24"/>
        <v>400.92647849462367</v>
      </c>
    </row>
    <row r="189" spans="1:12" s="35" customFormat="1">
      <c r="A189" s="34"/>
      <c r="B189" s="34" t="s">
        <v>163</v>
      </c>
      <c r="C189" s="17"/>
      <c r="D189" s="17"/>
      <c r="E189" s="17">
        <v>39530</v>
      </c>
      <c r="F189" s="17">
        <v>17384</v>
      </c>
      <c r="G189" s="27">
        <f t="shared" si="25"/>
        <v>56914</v>
      </c>
      <c r="H189" s="27"/>
      <c r="I189" s="27"/>
      <c r="J189" s="27">
        <v>61.101478494623649</v>
      </c>
      <c r="K189" s="27">
        <v>26.870430107526882</v>
      </c>
      <c r="L189" s="27">
        <f t="shared" si="24"/>
        <v>87.971908602150535</v>
      </c>
    </row>
    <row r="190" spans="1:12" s="35" customFormat="1">
      <c r="A190" s="34"/>
      <c r="B190" s="34" t="s">
        <v>210</v>
      </c>
      <c r="C190" s="17"/>
      <c r="D190" s="17"/>
      <c r="E190" s="17">
        <v>331229</v>
      </c>
      <c r="F190" s="17"/>
      <c r="G190" s="27">
        <f t="shared" si="25"/>
        <v>331229</v>
      </c>
      <c r="H190" s="27"/>
      <c r="I190" s="27"/>
      <c r="J190" s="27">
        <v>511.98030913978488</v>
      </c>
      <c r="K190" s="70" t="s">
        <v>224</v>
      </c>
      <c r="L190" s="27">
        <f t="shared" si="24"/>
        <v>511.98030913978488</v>
      </c>
    </row>
    <row r="191" spans="1:12" s="35" customFormat="1">
      <c r="A191" s="34"/>
      <c r="B191" s="34" t="s">
        <v>164</v>
      </c>
      <c r="C191" s="17">
        <v>125916</v>
      </c>
      <c r="D191" s="17"/>
      <c r="E191" s="17">
        <v>84187</v>
      </c>
      <c r="F191" s="17">
        <v>12719</v>
      </c>
      <c r="G191" s="27">
        <f t="shared" si="25"/>
        <v>222822</v>
      </c>
      <c r="H191" s="27">
        <v>194.62822580645161</v>
      </c>
      <c r="I191" s="27"/>
      <c r="J191" s="27">
        <v>130.12775537634408</v>
      </c>
      <c r="K191" s="27">
        <v>19.659744623655911</v>
      </c>
      <c r="L191" s="27">
        <f t="shared" si="24"/>
        <v>344.41572580645163</v>
      </c>
    </row>
    <row r="192" spans="1:12" s="35" customFormat="1">
      <c r="A192" s="34"/>
      <c r="B192" s="34" t="s">
        <v>165</v>
      </c>
      <c r="C192" s="17"/>
      <c r="D192" s="17"/>
      <c r="E192" s="17">
        <v>613955</v>
      </c>
      <c r="F192" s="17">
        <v>500603</v>
      </c>
      <c r="G192" s="27">
        <f t="shared" si="25"/>
        <v>1114558</v>
      </c>
      <c r="H192" s="27"/>
      <c r="I192" s="27"/>
      <c r="J192" s="27">
        <v>948.98958333333326</v>
      </c>
      <c r="K192" s="27">
        <v>773.7815188172043</v>
      </c>
      <c r="L192" s="27">
        <f t="shared" si="24"/>
        <v>1722.7711021505374</v>
      </c>
    </row>
    <row r="193" spans="1:12" s="35" customFormat="1">
      <c r="A193" s="34"/>
      <c r="B193" s="34" t="s">
        <v>166</v>
      </c>
      <c r="C193" s="17"/>
      <c r="D193" s="17"/>
      <c r="E193" s="17">
        <v>274760</v>
      </c>
      <c r="F193" s="17">
        <v>18937</v>
      </c>
      <c r="G193" s="27">
        <f t="shared" si="25"/>
        <v>293697</v>
      </c>
      <c r="H193" s="27"/>
      <c r="I193" s="27"/>
      <c r="J193" s="27">
        <v>424.69623655913978</v>
      </c>
      <c r="K193" s="27"/>
      <c r="L193" s="27">
        <f t="shared" si="24"/>
        <v>424.69623655913978</v>
      </c>
    </row>
    <row r="194" spans="1:12" s="35" customFormat="1">
      <c r="A194" s="18">
        <v>59</v>
      </c>
      <c r="B194" s="43" t="s">
        <v>92</v>
      </c>
      <c r="C194" s="20">
        <v>6048</v>
      </c>
      <c r="D194" s="20">
        <v>70091</v>
      </c>
      <c r="E194" s="20">
        <v>3367056</v>
      </c>
      <c r="F194" s="20">
        <v>897325</v>
      </c>
      <c r="G194" s="20">
        <f t="shared" si="25"/>
        <v>4340520</v>
      </c>
      <c r="H194" s="21">
        <v>9.3483870967741929</v>
      </c>
      <c r="I194" s="21">
        <v>108.33958333333332</v>
      </c>
      <c r="J194" s="21">
        <v>5204.4548387096775</v>
      </c>
      <c r="K194" s="21">
        <v>1386.9942876344085</v>
      </c>
      <c r="L194" s="21">
        <f t="shared" si="24"/>
        <v>6709.1370967741932</v>
      </c>
    </row>
    <row r="195" spans="1:12" s="35" customFormat="1">
      <c r="A195" s="22"/>
      <c r="B195" s="22" t="s">
        <v>167</v>
      </c>
      <c r="C195" s="17"/>
      <c r="D195" s="17"/>
      <c r="E195" s="17">
        <v>622905</v>
      </c>
      <c r="F195" s="17">
        <v>202023</v>
      </c>
      <c r="G195" s="17">
        <f t="shared" si="25"/>
        <v>824928</v>
      </c>
      <c r="H195" s="17"/>
      <c r="I195" s="17"/>
      <c r="J195" s="30">
        <v>962.82358870967732</v>
      </c>
      <c r="K195" s="30">
        <v>312.26673387096776</v>
      </c>
      <c r="L195" s="30">
        <f t="shared" si="24"/>
        <v>1275.0903225806451</v>
      </c>
    </row>
    <row r="196" spans="1:12" s="35" customFormat="1">
      <c r="A196" s="34"/>
      <c r="B196" s="22" t="s">
        <v>207</v>
      </c>
      <c r="C196" s="17"/>
      <c r="D196" s="17"/>
      <c r="E196" s="17">
        <v>321554</v>
      </c>
      <c r="F196" s="17">
        <v>0</v>
      </c>
      <c r="G196" s="27">
        <f t="shared" si="25"/>
        <v>321554</v>
      </c>
      <c r="H196" s="27"/>
      <c r="I196" s="27"/>
      <c r="J196" s="30">
        <v>497.02567204301073</v>
      </c>
      <c r="K196" s="30" t="s">
        <v>224</v>
      </c>
      <c r="L196" s="30">
        <f t="shared" si="24"/>
        <v>497.02567204301073</v>
      </c>
    </row>
    <row r="197" spans="1:12" s="35" customFormat="1">
      <c r="A197" s="34"/>
      <c r="B197" s="22" t="s">
        <v>168</v>
      </c>
      <c r="C197" s="17"/>
      <c r="D197" s="17">
        <v>70091</v>
      </c>
      <c r="E197" s="17">
        <v>445800</v>
      </c>
      <c r="F197" s="17">
        <v>211643</v>
      </c>
      <c r="G197" s="27">
        <f>SUM(C197:F197)</f>
        <v>727534</v>
      </c>
      <c r="H197" s="27"/>
      <c r="I197" s="27">
        <v>108.33958333333332</v>
      </c>
      <c r="J197" s="30">
        <v>689.07258064516134</v>
      </c>
      <c r="K197" s="30">
        <v>327.13635752688168</v>
      </c>
      <c r="L197" s="30">
        <f>SUM(H197:K197)</f>
        <v>1124.5485215053764</v>
      </c>
    </row>
    <row r="198" spans="1:12" s="35" customFormat="1">
      <c r="A198" s="34"/>
      <c r="B198" s="22" t="s">
        <v>214</v>
      </c>
      <c r="C198" s="17"/>
      <c r="D198" s="17"/>
      <c r="E198" s="17">
        <v>942776</v>
      </c>
      <c r="F198" s="17">
        <v>205487</v>
      </c>
      <c r="G198" s="27">
        <f t="shared" si="25"/>
        <v>1148263</v>
      </c>
      <c r="H198" s="27"/>
      <c r="I198" s="27"/>
      <c r="J198" s="30">
        <v>1457.2478494623656</v>
      </c>
      <c r="K198" s="30">
        <v>317.62103494623653</v>
      </c>
      <c r="L198" s="30">
        <f t="shared" si="24"/>
        <v>1774.8688844086021</v>
      </c>
    </row>
    <row r="199" spans="1:12" s="35" customFormat="1">
      <c r="A199" s="34"/>
      <c r="B199" s="22" t="s">
        <v>215</v>
      </c>
      <c r="C199" s="17"/>
      <c r="D199" s="17"/>
      <c r="E199" s="17">
        <v>747486</v>
      </c>
      <c r="F199" s="17">
        <v>26920</v>
      </c>
      <c r="G199" s="27">
        <f t="shared" si="25"/>
        <v>774406</v>
      </c>
      <c r="H199" s="27"/>
      <c r="I199" s="27"/>
      <c r="J199" s="30">
        <v>1155.3883064516128</v>
      </c>
      <c r="K199" s="30">
        <v>41.610215053763433</v>
      </c>
      <c r="L199" s="30">
        <f t="shared" si="24"/>
        <v>1196.9985215053762</v>
      </c>
    </row>
    <row r="200" spans="1:12" s="35" customFormat="1">
      <c r="A200" s="34"/>
      <c r="B200" s="22" t="s">
        <v>170</v>
      </c>
      <c r="C200" s="17"/>
      <c r="D200" s="17"/>
      <c r="E200" s="17">
        <v>552197</v>
      </c>
      <c r="F200" s="17">
        <v>233305</v>
      </c>
      <c r="G200" s="27">
        <f t="shared" si="25"/>
        <v>785502</v>
      </c>
      <c r="H200" s="27"/>
      <c r="I200" s="27"/>
      <c r="J200" s="30">
        <v>853.53030913978489</v>
      </c>
      <c r="K200" s="30">
        <v>360.61928763440858</v>
      </c>
      <c r="L200" s="30">
        <f t="shared" si="24"/>
        <v>1214.1495967741935</v>
      </c>
    </row>
    <row r="201" spans="1:12" s="35" customFormat="1">
      <c r="A201" s="34"/>
      <c r="B201" s="22" t="s">
        <v>171</v>
      </c>
      <c r="C201" s="17"/>
      <c r="D201" s="17"/>
      <c r="E201" s="17">
        <v>8754</v>
      </c>
      <c r="F201" s="17">
        <v>0</v>
      </c>
      <c r="G201" s="27">
        <f t="shared" si="25"/>
        <v>8754</v>
      </c>
      <c r="H201" s="27"/>
      <c r="I201" s="27"/>
      <c r="J201" s="30">
        <v>13.531048387096773</v>
      </c>
      <c r="K201" s="30" t="s">
        <v>224</v>
      </c>
      <c r="L201" s="30">
        <f t="shared" si="24"/>
        <v>13.531048387096773</v>
      </c>
    </row>
    <row r="202" spans="1:12" s="35" customFormat="1">
      <c r="A202" s="34"/>
      <c r="B202" s="22" t="s">
        <v>217</v>
      </c>
      <c r="C202" s="17"/>
      <c r="D202" s="17"/>
      <c r="E202" s="17">
        <v>23569</v>
      </c>
      <c r="F202" s="17">
        <v>17947</v>
      </c>
      <c r="G202" s="27">
        <f t="shared" si="25"/>
        <v>41516</v>
      </c>
      <c r="H202" s="27"/>
      <c r="I202" s="27"/>
      <c r="J202" s="30">
        <v>36.430577956989247</v>
      </c>
      <c r="K202" s="30">
        <v>27.740658602150535</v>
      </c>
      <c r="L202" s="30">
        <f t="shared" si="24"/>
        <v>64.171236559139786</v>
      </c>
    </row>
    <row r="203" spans="1:12" s="35" customFormat="1">
      <c r="A203" s="34"/>
      <c r="B203" s="22" t="s">
        <v>229</v>
      </c>
      <c r="C203" s="17">
        <v>6048</v>
      </c>
      <c r="D203" s="17"/>
      <c r="E203" s="17">
        <v>23569</v>
      </c>
      <c r="F203" s="17">
        <v>0</v>
      </c>
      <c r="G203" s="27">
        <f t="shared" si="25"/>
        <v>29617</v>
      </c>
      <c r="H203" s="27"/>
      <c r="I203" s="27"/>
      <c r="J203" s="30">
        <v>36.430577956989247</v>
      </c>
      <c r="K203" s="30" t="s">
        <v>224</v>
      </c>
      <c r="L203" s="30">
        <f t="shared" si="24"/>
        <v>36.430577956989247</v>
      </c>
    </row>
    <row r="204" spans="1:12" s="35" customFormat="1">
      <c r="A204" s="89">
        <v>60</v>
      </c>
      <c r="B204" s="90" t="s">
        <v>93</v>
      </c>
      <c r="C204" s="91">
        <v>101210</v>
      </c>
      <c r="D204" s="91">
        <v>0</v>
      </c>
      <c r="E204" s="91">
        <v>3146565</v>
      </c>
      <c r="F204" s="91">
        <v>2312622</v>
      </c>
      <c r="G204" s="91">
        <f t="shared" si="25"/>
        <v>5560397</v>
      </c>
      <c r="H204" s="21">
        <v>156.44018817204301</v>
      </c>
      <c r="I204" s="21" t="s">
        <v>224</v>
      </c>
      <c r="J204" s="21">
        <v>4863.6421370967737</v>
      </c>
      <c r="K204" s="21">
        <v>3574.6173387096769</v>
      </c>
      <c r="L204" s="21">
        <f t="shared" si="24"/>
        <v>8594.6996639784938</v>
      </c>
    </row>
    <row r="205" spans="1:12" s="35" customFormat="1">
      <c r="A205" s="65"/>
      <c r="B205" s="66" t="s">
        <v>172</v>
      </c>
      <c r="C205" s="67"/>
      <c r="D205" s="67"/>
      <c r="E205" s="67">
        <v>3146565</v>
      </c>
      <c r="F205" s="67">
        <v>2312622</v>
      </c>
      <c r="G205" s="67">
        <f t="shared" si="25"/>
        <v>5459187</v>
      </c>
      <c r="H205" s="30"/>
      <c r="I205" s="30"/>
      <c r="J205" s="30">
        <v>4863.6421370967737</v>
      </c>
      <c r="K205" s="30">
        <v>3574.6173387096769</v>
      </c>
      <c r="L205" s="30">
        <f t="shared" si="24"/>
        <v>8438.2594758064515</v>
      </c>
    </row>
    <row r="206" spans="1:12" s="35" customFormat="1">
      <c r="A206" s="89">
        <v>61</v>
      </c>
      <c r="B206" s="90" t="s">
        <v>95</v>
      </c>
      <c r="C206" s="91">
        <v>458684</v>
      </c>
      <c r="D206" s="91">
        <v>0</v>
      </c>
      <c r="E206" s="91">
        <v>723681</v>
      </c>
      <c r="F206" s="91">
        <v>776508</v>
      </c>
      <c r="G206" s="91">
        <f t="shared" si="25"/>
        <v>1958873</v>
      </c>
      <c r="H206" s="21">
        <v>708.98736559139775</v>
      </c>
      <c r="I206" s="21" t="s">
        <v>224</v>
      </c>
      <c r="J206" s="21">
        <v>1118.592943548387</v>
      </c>
      <c r="K206" s="21">
        <v>1200.2475806451612</v>
      </c>
      <c r="L206" s="21">
        <f t="shared" si="24"/>
        <v>3027.8278897849459</v>
      </c>
    </row>
    <row r="207" spans="1:12" s="35" customFormat="1">
      <c r="A207" s="65"/>
      <c r="B207" s="66" t="s">
        <v>173</v>
      </c>
      <c r="C207" s="67">
        <v>458684</v>
      </c>
      <c r="D207" s="67"/>
      <c r="E207" s="67">
        <v>687497</v>
      </c>
      <c r="F207" s="67">
        <v>722152</v>
      </c>
      <c r="G207" s="67">
        <f>SUM(C207:F207)</f>
        <v>1868333</v>
      </c>
      <c r="H207" s="30">
        <v>708.98736559139775</v>
      </c>
      <c r="I207" s="30"/>
      <c r="J207" s="30">
        <v>1062.6633736559138</v>
      </c>
      <c r="K207" s="30">
        <v>1116.2295698924729</v>
      </c>
      <c r="L207" s="30">
        <f t="shared" si="24"/>
        <v>2887.8803091397845</v>
      </c>
    </row>
    <row r="208" spans="1:12" s="35" customFormat="1">
      <c r="A208" s="65"/>
      <c r="B208" s="66" t="s">
        <v>220</v>
      </c>
      <c r="C208" s="67"/>
      <c r="D208" s="67"/>
      <c r="E208" s="67">
        <v>10132</v>
      </c>
      <c r="F208" s="67">
        <v>26401</v>
      </c>
      <c r="G208" s="67">
        <f t="shared" ref="G208:G209" si="26">SUM(C208:F208)</f>
        <v>36533</v>
      </c>
      <c r="H208" s="30"/>
      <c r="I208" s="30"/>
      <c r="J208" s="30">
        <v>15.661021505376343</v>
      </c>
      <c r="K208" s="30">
        <v>40.807997311827954</v>
      </c>
      <c r="L208" s="30">
        <f t="shared" si="24"/>
        <v>56.469018817204301</v>
      </c>
    </row>
    <row r="209" spans="1:13" s="35" customFormat="1">
      <c r="A209" s="65"/>
      <c r="B209" s="66" t="s">
        <v>221</v>
      </c>
      <c r="C209" s="67"/>
      <c r="D209" s="67"/>
      <c r="E209" s="67">
        <v>26052</v>
      </c>
      <c r="F209" s="67">
        <v>27955</v>
      </c>
      <c r="G209" s="67">
        <f t="shared" si="26"/>
        <v>54007</v>
      </c>
      <c r="H209" s="30"/>
      <c r="I209" s="30"/>
      <c r="J209" s="30">
        <v>40.268548387096772</v>
      </c>
      <c r="K209" s="30">
        <v>43.210013440860209</v>
      </c>
      <c r="L209" s="30">
        <f t="shared" si="24"/>
        <v>83.47856182795698</v>
      </c>
    </row>
    <row r="210" spans="1:13" s="35" customFormat="1">
      <c r="A210" s="89">
        <v>62</v>
      </c>
      <c r="B210" s="43" t="e">
        <f>#REF!</f>
        <v>#REF!</v>
      </c>
      <c r="C210" s="20">
        <v>0</v>
      </c>
      <c r="D210" s="20">
        <v>0</v>
      </c>
      <c r="E210" s="20">
        <v>339392</v>
      </c>
      <c r="F210" s="20">
        <v>51579</v>
      </c>
      <c r="G210" s="20">
        <f t="shared" ref="G210" si="27">SUM(C210:F210)</f>
        <v>390971</v>
      </c>
      <c r="H210" s="21" t="s">
        <v>224</v>
      </c>
      <c r="I210" s="21" t="s">
        <v>224</v>
      </c>
      <c r="J210" s="21">
        <v>524.59784946236562</v>
      </c>
      <c r="K210" s="21">
        <v>79.725604838709671</v>
      </c>
      <c r="L210" s="21">
        <f t="shared" si="24"/>
        <v>604.32345430107534</v>
      </c>
    </row>
    <row r="211" spans="1:13" s="35" customFormat="1">
      <c r="A211" s="34"/>
      <c r="B211" s="22" t="s">
        <v>219</v>
      </c>
      <c r="C211" s="17"/>
      <c r="D211" s="17"/>
      <c r="E211" s="17">
        <v>44121</v>
      </c>
      <c r="F211" s="17">
        <v>0</v>
      </c>
      <c r="G211" s="27">
        <f>SUM(C211:F211)</f>
        <v>44121</v>
      </c>
      <c r="H211" s="27"/>
      <c r="I211" s="27"/>
      <c r="J211" s="30">
        <v>68.197782258064507</v>
      </c>
      <c r="K211" s="30" t="s">
        <v>224</v>
      </c>
      <c r="L211" s="30">
        <f>SUM(H211:K211)</f>
        <v>68.197782258064507</v>
      </c>
    </row>
    <row r="212" spans="1:13" s="35" customFormat="1">
      <c r="A212" s="34"/>
      <c r="B212" s="22" t="s">
        <v>211</v>
      </c>
      <c r="C212" s="17"/>
      <c r="D212" s="17"/>
      <c r="E212" s="17">
        <v>64484</v>
      </c>
      <c r="F212" s="17">
        <v>9284</v>
      </c>
      <c r="G212" s="27">
        <f>SUM(C212:F212)</f>
        <v>73768</v>
      </c>
      <c r="H212" s="27"/>
      <c r="I212" s="27"/>
      <c r="J212" s="30">
        <v>99.672849462365591</v>
      </c>
      <c r="K212" s="30">
        <v>14.3502688172043</v>
      </c>
      <c r="L212" s="30">
        <f>SUM(H212:K212)</f>
        <v>114.02311827956989</v>
      </c>
    </row>
    <row r="213" spans="1:13" s="35" customFormat="1">
      <c r="A213" s="34"/>
      <c r="B213" s="22" t="s">
        <v>230</v>
      </c>
      <c r="C213" s="17"/>
      <c r="D213" s="17"/>
      <c r="E213" s="17">
        <v>173769</v>
      </c>
      <c r="F213" s="17">
        <v>42295</v>
      </c>
      <c r="G213" s="27">
        <f>SUM(C213:F213)</f>
        <v>216064</v>
      </c>
      <c r="H213" s="27"/>
      <c r="I213" s="27"/>
      <c r="J213" s="30">
        <v>268.5945564516129</v>
      </c>
      <c r="K213" s="30">
        <v>65.375336021505376</v>
      </c>
      <c r="L213" s="30">
        <f>SUM(H213:K213)</f>
        <v>333.96989247311831</v>
      </c>
    </row>
    <row r="214" spans="1:13" s="35" customFormat="1">
      <c r="A214" s="34"/>
      <c r="B214" s="81" t="s">
        <v>231</v>
      </c>
      <c r="C214" s="17"/>
      <c r="D214" s="17"/>
      <c r="E214" s="17">
        <v>32582</v>
      </c>
      <c r="F214" s="17">
        <v>0</v>
      </c>
      <c r="G214" s="27">
        <f>SUM(C214:F214)</f>
        <v>32582</v>
      </c>
      <c r="H214" s="27"/>
      <c r="I214" s="27"/>
      <c r="J214" s="30">
        <v>50.361962365591395</v>
      </c>
      <c r="K214" s="30" t="s">
        <v>224</v>
      </c>
      <c r="L214" s="30">
        <f>SUM(H214:K214)</f>
        <v>50.361962365591395</v>
      </c>
    </row>
    <row r="215" spans="1:13" s="35" customFormat="1">
      <c r="A215" s="34"/>
      <c r="B215" s="81" t="s">
        <v>232</v>
      </c>
      <c r="C215" s="17"/>
      <c r="D215" s="17"/>
      <c r="E215" s="17">
        <v>14594</v>
      </c>
      <c r="F215" s="17">
        <v>0</v>
      </c>
      <c r="G215" s="27">
        <f>SUM(C215:F215)</f>
        <v>14594</v>
      </c>
      <c r="H215" s="27"/>
      <c r="I215" s="27"/>
      <c r="J215" s="30">
        <v>22.557930107526882</v>
      </c>
      <c r="K215" s="30" t="s">
        <v>224</v>
      </c>
      <c r="L215" s="30">
        <f>SUM(H215:K215)</f>
        <v>22.557930107526882</v>
      </c>
    </row>
    <row r="216" spans="1:13" s="35" customFormat="1">
      <c r="A216" s="34"/>
      <c r="B216" s="22" t="s">
        <v>216</v>
      </c>
      <c r="C216" s="17"/>
      <c r="D216" s="17"/>
      <c r="E216" s="17">
        <v>9842</v>
      </c>
      <c r="F216" s="17">
        <v>0</v>
      </c>
      <c r="G216" s="27">
        <f>SUM(C216:F216)</f>
        <v>9842</v>
      </c>
      <c r="H216" s="27"/>
      <c r="I216" s="27"/>
      <c r="J216" s="30">
        <v>15.212768817204299</v>
      </c>
      <c r="K216" s="30" t="s">
        <v>224</v>
      </c>
      <c r="L216" s="30">
        <f>SUM(H216:K216)</f>
        <v>15.212768817204299</v>
      </c>
    </row>
    <row r="217" spans="1:13" s="35" customFormat="1">
      <c r="A217" s="89">
        <v>63</v>
      </c>
      <c r="B217" s="90" t="s">
        <v>96</v>
      </c>
      <c r="C217" s="91">
        <v>961394</v>
      </c>
      <c r="D217" s="91">
        <v>0</v>
      </c>
      <c r="E217" s="91">
        <v>2253154</v>
      </c>
      <c r="F217" s="91">
        <v>1875907</v>
      </c>
      <c r="G217" s="91">
        <f>SUM(C217:F217)</f>
        <v>5090455</v>
      </c>
      <c r="H217" s="21">
        <v>1486.0256720430107</v>
      </c>
      <c r="I217" s="21" t="s">
        <v>224</v>
      </c>
      <c r="J217" s="21">
        <v>3482.6977150537632</v>
      </c>
      <c r="K217" s="21">
        <v>2899.5874327956985</v>
      </c>
      <c r="L217" s="21">
        <f t="shared" si="24"/>
        <v>7868.3108198924729</v>
      </c>
    </row>
    <row r="218" spans="1:13" s="35" customFormat="1">
      <c r="A218" s="65"/>
      <c r="B218" s="66" t="s">
        <v>174</v>
      </c>
      <c r="C218" s="67">
        <v>961394</v>
      </c>
      <c r="D218" s="67">
        <v>0</v>
      </c>
      <c r="E218" s="67">
        <v>2253154</v>
      </c>
      <c r="F218" s="67">
        <v>1875907</v>
      </c>
      <c r="G218" s="67">
        <f>SUM(C218:F218)</f>
        <v>5090455</v>
      </c>
      <c r="H218" s="30">
        <v>1486.0256720430107</v>
      </c>
      <c r="I218" s="30" t="s">
        <v>224</v>
      </c>
      <c r="J218" s="30">
        <v>3482.6977150537632</v>
      </c>
      <c r="K218" s="30">
        <v>2899.5874327956985</v>
      </c>
      <c r="L218" s="30">
        <f t="shared" si="24"/>
        <v>7868.3108198924729</v>
      </c>
      <c r="M218" s="1"/>
    </row>
    <row r="219" spans="1:13">
      <c r="A219" s="92"/>
      <c r="B219" s="102" t="s">
        <v>98</v>
      </c>
      <c r="C219" s="103">
        <f>C7+C9+C11+C16+C18+C21+C26+C32+C34+C36+C38+C40+C42+C48+C50+C58+C60+C62+C64+C67+C69+C72+C75+C77+C80+C82+C89+C95+C97+C99+C101+C103+C105+C111+C113+C115+C118+C120+C122+C130+C132+C134+C136+C139+C141+C151+C155+C157+C159+C168+C170+C172+C174+C176+C184+C186+C194+C204+C206+C217+C109+C107+C210</f>
        <v>38100860</v>
      </c>
      <c r="D219" s="103">
        <f>D7+D9+D11+D16+D18+D21+D26+D32+D34+D36+D38+D40+D42+D48+D50+D58+D60+D62+D64+D67+D69+D72+D75+D77+D80+D82+D89+D95+D97+D99+D101+D103+D105+D111+D113+D115+D118+D120+D122+D130+D132+D134+D136+D139+D141+D151+D155+D157+D159+D168+D170+D172+D174+D176+D184+D186+D194+D204+D206+D217+D109+D107+D210</f>
        <v>3098291</v>
      </c>
      <c r="E219" s="103">
        <f>E7+E9+E11+E16+E18+E21+E26+E32+E34+E36+E38+E40+E42+E48+E50+E58+E60+E62+E64+E67+E69+E72+E75+E77+E80+E82+E89+E95+E97+E99+E101+E103+E105+E111+E113+E115+E118+E120+E122+E130+E132+E134+E136+E139+E141+E151+E155+E157+E159+E168+E170+E172+E174+E176+E184+E186+E194+E204+E206+E217+E109+E107+E210</f>
        <v>140197853.37080002</v>
      </c>
      <c r="F219" s="103">
        <f>F7+F9+F11+F16+F18+F21+F26+F32+F34+F36+F38+F40+F42+F48+F50+F58+F60+F62+F64+F67+F69+F72+F75+F77+F80+F82+F89+F95+F97+F99+F101+F103+F105+F111+F113+F115+F118+F120+F122+F130+F132+F134+F136+F139+F141+F151+F155+F157+F159+F168+F170+F172+F174+F176+F184+F186+F194+F204+F206+F217+F109+F107+F210</f>
        <v>76510207.305500001</v>
      </c>
      <c r="G219" s="103">
        <f>G7+G9+G11+G16+G18+G21+G26+G32+G34+G36+G38+G40+G42+G48+G50+G58+G60+G62+G64+G67+G69+G72+G75+G77+G80+G82+G89+G95+G97+G99+G101+G103+G105+G111+G113+G115+G118+G120+G122+G130+G132+G134+G136+G139+G141+G151+G155+G157+G159+G168+G170+G172+G174+G176+G184+G186+G194+G204+G206+G217+G109+G107+G210</f>
        <v>257907211.67629999</v>
      </c>
      <c r="H219" s="103">
        <f>H7+H9+H11+H16+H18+H21+H26+H32+H34+H36+H38+H40+H42+H48+H50+H58+H60+H62+H64+H67+H69+H72+H75+H77+H80+H82+H89+H95+H97+H99+H101+H103+H105+H111+H113+H115+H118+H120+H122+H130+H132+H134+H136+H139+H141+H151+H155+H157+H159+H168+H170+H172+H174+H176+H184+H186+H194+H204+H206+H217+H109+H107+H210</f>
        <v>58892.458333333336</v>
      </c>
      <c r="I219" s="103">
        <f>I7+I9+I11+I16+I18+I21+I26+I32+I34+I36+I38+I40+I42+I48+I50+I58+I60+I62+I64+I67+I69+I72+I75+I77+I80+I82+I89+I95+I97+I99+I101+I103+I105+I111+I113+I115+I118+I120+I122+I130+I132+I134+I136+I139+I141+I151+I155+I157+I159+I168+I170+I172+I174+I176+I184+I186+I194+I204+I206+I217+I109+I107+I210</f>
        <v>4789.0250672043003</v>
      </c>
      <c r="J219" s="103">
        <f>J7+J9+J11+J16+J18+J21+J26+J32+J34+J36+J38+J40+J42+J48+J50+J58+J60+J62+J64+J67+J69+J72+J75+J77+J80+J82+J89+J95+J97+J99+J101+J103+J105+J111+J113+J115+J118+J120+J122+J130+J132+J134+J136+J139+J141+J151+J155+J157+J159+J168+J170+J172+J174+J176+J184+J186+J194+J204+J206+J217+J109+J107+J210</f>
        <v>216703.67120486559</v>
      </c>
      <c r="K219" s="103">
        <f>K7+K9+K11+K16+K18+K21+K26+K32+K34+K36+K38+K40+K42+K48+K50+K58+K60+K62+K64+K67+K69+K72+K75+K77+K80+K82+K89+K95+K97+K99+K101+K103+K105+K111+K113+K115+K118+K120+K122+K130+K132+K134+K136+K139+K141+K151+K155+K157+K159+K168+K170+K172+K174+K176+K184+K186+K194+K204+K206+K217+K109+K107+K210</f>
        <v>118261.74516307125</v>
      </c>
      <c r="L219" s="103">
        <f>L7+L9+L11+L16+L18+L21+L26+L32+L34+L36+L38+L40+L42+L48+L50+L58+L60+L62+L64+L67+L69+L72+L75+L77+L80+L82+L89+L95+L97+L99+L101+L103+L105+L111+L113+L115+L118+L120+L122+L130+L132+L134+L136+L139+L141+L151+L155+L157+L159+L168+L170+L172+L174+L176+L184+L186+L194+L204+L206+L217+L109+L107+L210</f>
        <v>398646.8997684744</v>
      </c>
    </row>
    <row r="220" spans="1:13">
      <c r="C220" s="1"/>
      <c r="D220" s="1"/>
      <c r="E220" s="1"/>
      <c r="F220" s="1"/>
    </row>
    <row r="221" spans="1:13">
      <c r="C221" s="1"/>
      <c r="D221" s="1"/>
      <c r="E221" s="1"/>
      <c r="F221" s="1"/>
    </row>
    <row r="222" spans="1:13">
      <c r="C222" s="2" t="s">
        <v>175</v>
      </c>
    </row>
    <row r="223" spans="1:13">
      <c r="M223" s="73"/>
    </row>
    <row r="224" spans="1:13">
      <c r="C224" s="1"/>
      <c r="D224" s="1"/>
      <c r="E224" s="1"/>
      <c r="F224" s="1"/>
    </row>
    <row r="225" spans="3:6">
      <c r="C225" s="1"/>
      <c r="D225" s="1"/>
      <c r="E225" s="1"/>
      <c r="F225" s="1"/>
    </row>
    <row r="226" spans="3:6">
      <c r="C226" s="1"/>
      <c r="D226" s="1"/>
      <c r="E226" s="1"/>
      <c r="F226" s="1"/>
    </row>
    <row r="227" spans="3:6">
      <c r="C227" s="1"/>
      <c r="D227" s="1"/>
      <c r="E227" s="1"/>
      <c r="F227" s="1"/>
    </row>
    <row r="228" spans="3:6">
      <c r="C228" s="1"/>
      <c r="D228" s="1"/>
      <c r="E228" s="1"/>
      <c r="F228" s="1"/>
    </row>
    <row r="231" spans="3:6">
      <c r="C231" s="1"/>
      <c r="D231" s="1"/>
      <c r="E231" s="1"/>
      <c r="F231" s="1"/>
    </row>
    <row r="232" spans="3:6">
      <c r="C232" s="1"/>
      <c r="D232" s="1"/>
      <c r="E232" s="1"/>
      <c r="F232" s="1"/>
    </row>
    <row r="233" spans="3:6">
      <c r="C233" s="1"/>
      <c r="D233" s="1"/>
      <c r="E233" s="1"/>
      <c r="F233" s="1"/>
    </row>
    <row r="234" spans="3:6">
      <c r="C234" s="1"/>
      <c r="D234" s="1"/>
      <c r="E234" s="1"/>
      <c r="F234" s="1"/>
    </row>
    <row r="235" spans="3:6">
      <c r="C235" s="1"/>
      <c r="D235" s="1"/>
      <c r="E235" s="1"/>
      <c r="F235" s="1"/>
    </row>
  </sheetData>
  <sheetProtection selectLockedCells="1" selectUnlockedCells="1"/>
  <mergeCells count="6">
    <mergeCell ref="B1:L1"/>
    <mergeCell ref="B2:L2"/>
    <mergeCell ref="A4:A6"/>
    <mergeCell ref="B4:B6"/>
    <mergeCell ref="C4:G5"/>
    <mergeCell ref="H4:L5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январь</vt:lpstr>
      <vt:lpstr>февраль</vt:lpstr>
      <vt:lpstr>март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Щебет В.В.</dc:creator>
  <cp:lastModifiedBy>Костина Вероника Витальевна</cp:lastModifiedBy>
  <dcterms:created xsi:type="dcterms:W3CDTF">2022-02-07T07:43:59Z</dcterms:created>
  <dcterms:modified xsi:type="dcterms:W3CDTF">2024-04-12T09:50:54Z</dcterms:modified>
</cp:coreProperties>
</file>